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לקת מכרזים\מכרזים\"/>
    </mc:Choice>
  </mc:AlternateContent>
  <bookViews>
    <workbookView xWindow="480" yWindow="135" windowWidth="18240" windowHeight="11310" firstSheet="2" activeTab="2"/>
  </bookViews>
  <sheets>
    <sheet name="נב&quot;מ" sheetId="1" state="hidden" r:id="rId1"/>
    <sheet name="שו&quot;ט" sheetId="3" state="hidden" r:id="rId2"/>
    <sheet name="סה&quot;כ" sheetId="5" r:id="rId3"/>
  </sheets>
  <externalReferences>
    <externalReference r:id="rId4"/>
  </externalReferences>
  <definedNames>
    <definedName name="_xlnm.Print_Area" localSheetId="0">'נב"מ'!$A$1:$H$96</definedName>
    <definedName name="_xlnm.Print_Area" localSheetId="2">'סה"כ'!$A$1:$H$96</definedName>
    <definedName name="_xlnm.Print_Area" localSheetId="1">'שו"ט'!$A$1:$H$96</definedName>
    <definedName name="_xlnm.Print_Titles" localSheetId="0">'נב"מ'!$1:$2</definedName>
  </definedNames>
  <calcPr calcId="162913"/>
</workbook>
</file>

<file path=xl/calcChain.xml><?xml version="1.0" encoding="utf-8"?>
<calcChain xmlns="http://schemas.openxmlformats.org/spreadsheetml/2006/main">
  <c r="D22" i="5" l="1"/>
  <c r="G93" i="1" l="1"/>
  <c r="G93" i="3"/>
  <c r="G93" i="5"/>
  <c r="E90" i="5"/>
  <c r="G90" i="5" s="1"/>
  <c r="G91" i="5" s="1"/>
  <c r="D87" i="5"/>
  <c r="G87" i="5" s="1"/>
  <c r="D86" i="5"/>
  <c r="D62" i="5"/>
  <c r="D63" i="5"/>
  <c r="G63" i="5" s="1"/>
  <c r="D64" i="5"/>
  <c r="G64" i="5" s="1"/>
  <c r="D65" i="5"/>
  <c r="G65" i="5" s="1"/>
  <c r="D66" i="5"/>
  <c r="D67" i="5"/>
  <c r="G67" i="5" s="1"/>
  <c r="D68" i="5"/>
  <c r="G68" i="5" s="1"/>
  <c r="D69" i="5"/>
  <c r="G69" i="5" s="1"/>
  <c r="D70" i="5"/>
  <c r="G70" i="5" s="1"/>
  <c r="D71" i="5"/>
  <c r="G71" i="5" s="1"/>
  <c r="D72" i="5"/>
  <c r="G72" i="5" s="1"/>
  <c r="D73" i="5"/>
  <c r="G73" i="5" s="1"/>
  <c r="D74" i="5"/>
  <c r="G74" i="5" s="1"/>
  <c r="D75" i="5"/>
  <c r="G75" i="5" s="1"/>
  <c r="D76" i="5"/>
  <c r="G76" i="5" s="1"/>
  <c r="D77" i="5"/>
  <c r="G77" i="5" s="1"/>
  <c r="D78" i="5"/>
  <c r="D79" i="5"/>
  <c r="D80" i="5"/>
  <c r="G80" i="5" s="1"/>
  <c r="D81" i="5"/>
  <c r="G81" i="5" s="1"/>
  <c r="D82" i="5"/>
  <c r="D61" i="5"/>
  <c r="G61" i="5" s="1"/>
  <c r="D21" i="5"/>
  <c r="G21" i="5" s="1"/>
  <c r="D23" i="5"/>
  <c r="D24" i="5"/>
  <c r="G24" i="5" s="1"/>
  <c r="D25" i="5"/>
  <c r="G25" i="5" s="1"/>
  <c r="D26" i="5"/>
  <c r="D27" i="5"/>
  <c r="D28" i="5"/>
  <c r="G28" i="5" s="1"/>
  <c r="D29" i="5"/>
  <c r="G29" i="5" s="1"/>
  <c r="D30" i="5"/>
  <c r="G30" i="5" s="1"/>
  <c r="D31" i="5"/>
  <c r="G31" i="5" s="1"/>
  <c r="D32" i="5"/>
  <c r="G32" i="5" s="1"/>
  <c r="D33" i="5"/>
  <c r="G33" i="5" s="1"/>
  <c r="D34" i="5"/>
  <c r="D35" i="5"/>
  <c r="G35" i="5" s="1"/>
  <c r="D36" i="5"/>
  <c r="G36" i="5" s="1"/>
  <c r="D37" i="5"/>
  <c r="G37" i="5" s="1"/>
  <c r="D38" i="5"/>
  <c r="G38" i="5" s="1"/>
  <c r="D39" i="5"/>
  <c r="G39" i="5" s="1"/>
  <c r="D40" i="5"/>
  <c r="G40" i="5" s="1"/>
  <c r="D41" i="5"/>
  <c r="G41" i="5" s="1"/>
  <c r="D42" i="5"/>
  <c r="D43" i="5"/>
  <c r="D44" i="5"/>
  <c r="G44" i="5" s="1"/>
  <c r="D45" i="5"/>
  <c r="G45" i="5" s="1"/>
  <c r="D46" i="5"/>
  <c r="D47" i="5"/>
  <c r="D48" i="5"/>
  <c r="G48" i="5" s="1"/>
  <c r="D49" i="5"/>
  <c r="G49" i="5" s="1"/>
  <c r="D50" i="5"/>
  <c r="G50" i="5" s="1"/>
  <c r="D51" i="5"/>
  <c r="D52" i="5"/>
  <c r="G52" i="5" s="1"/>
  <c r="D53" i="5"/>
  <c r="G53" i="5" s="1"/>
  <c r="D54" i="5"/>
  <c r="G54" i="5" s="1"/>
  <c r="D55" i="5"/>
  <c r="G55" i="5" s="1"/>
  <c r="D56" i="5"/>
  <c r="G56" i="5" s="1"/>
  <c r="D57" i="5"/>
  <c r="G57" i="5" s="1"/>
  <c r="D58" i="5"/>
  <c r="D59" i="5"/>
  <c r="D20" i="5"/>
  <c r="G20" i="5" s="1"/>
  <c r="D6" i="5"/>
  <c r="G6" i="5" s="1"/>
  <c r="D7" i="5"/>
  <c r="G7" i="5" s="1"/>
  <c r="D8" i="5"/>
  <c r="G8" i="5" s="1"/>
  <c r="D9" i="5"/>
  <c r="G9" i="5" s="1"/>
  <c r="D10" i="5"/>
  <c r="G10" i="5" s="1"/>
  <c r="D14" i="5"/>
  <c r="G14" i="5" s="1"/>
  <c r="D11" i="5"/>
  <c r="D12" i="5"/>
  <c r="G12" i="5" s="1"/>
  <c r="D13" i="5"/>
  <c r="G13" i="5" s="1"/>
  <c r="D16" i="5"/>
  <c r="G16" i="5" s="1"/>
  <c r="D15" i="5"/>
  <c r="G15" i="5" s="1"/>
  <c r="D5" i="5"/>
  <c r="G5" i="5" s="1"/>
  <c r="G86" i="5"/>
  <c r="G82" i="5"/>
  <c r="G79" i="5"/>
  <c r="G78" i="5"/>
  <c r="G66" i="5"/>
  <c r="G62" i="5"/>
  <c r="G59" i="5"/>
  <c r="G58" i="5"/>
  <c r="G51" i="5"/>
  <c r="G47" i="5"/>
  <c r="G46" i="5"/>
  <c r="G43" i="5"/>
  <c r="G42" i="5"/>
  <c r="G34" i="5"/>
  <c r="G27" i="5"/>
  <c r="G26" i="5"/>
  <c r="G23" i="5"/>
  <c r="G22" i="5"/>
  <c r="G11" i="5"/>
  <c r="E10" i="5"/>
  <c r="E9" i="5"/>
  <c r="E8" i="5"/>
  <c r="E7" i="5"/>
  <c r="E6" i="5"/>
  <c r="E5" i="5"/>
  <c r="G90" i="3"/>
  <c r="G91" i="3" s="1"/>
  <c r="G87" i="3"/>
  <c r="G86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5" i="3"/>
  <c r="G16" i="3"/>
  <c r="G13" i="3"/>
  <c r="G12" i="3"/>
  <c r="G11" i="3"/>
  <c r="G14" i="3"/>
  <c r="G10" i="3"/>
  <c r="E10" i="3"/>
  <c r="G9" i="3"/>
  <c r="E9" i="3"/>
  <c r="G8" i="3"/>
  <c r="E8" i="3"/>
  <c r="G7" i="3"/>
  <c r="E7" i="3"/>
  <c r="G6" i="3"/>
  <c r="E6" i="3"/>
  <c r="G5" i="3"/>
  <c r="E5" i="3"/>
  <c r="G87" i="1"/>
  <c r="G86" i="1"/>
  <c r="G59" i="1"/>
  <c r="G28" i="1"/>
  <c r="G27" i="1"/>
  <c r="G82" i="1"/>
  <c r="G57" i="1"/>
  <c r="G56" i="1"/>
  <c r="G55" i="1"/>
  <c r="G66" i="1"/>
  <c r="G48" i="1"/>
  <c r="G38" i="1"/>
  <c r="G64" i="1"/>
  <c r="G36" i="1"/>
  <c r="G35" i="1"/>
  <c r="G26" i="1"/>
  <c r="G88" i="3" l="1"/>
  <c r="G94" i="3" s="1"/>
  <c r="G83" i="3"/>
  <c r="G17" i="3"/>
  <c r="G88" i="5"/>
  <c r="G94" i="5" s="1"/>
  <c r="G83" i="5"/>
  <c r="G17" i="5"/>
  <c r="G54" i="1"/>
  <c r="G50" i="1"/>
  <c r="G53" i="1"/>
  <c r="G67" i="1"/>
  <c r="G22" i="1"/>
  <c r="G76" i="1"/>
  <c r="G49" i="1"/>
  <c r="G47" i="1"/>
  <c r="G46" i="1"/>
  <c r="G21" i="1"/>
  <c r="G30" i="1"/>
  <c r="G31" i="1"/>
  <c r="G78" i="1"/>
  <c r="G75" i="1"/>
  <c r="G45" i="1"/>
  <c r="G44" i="1"/>
  <c r="G34" i="1"/>
  <c r="G43" i="1"/>
  <c r="G29" i="1"/>
  <c r="G25" i="1"/>
  <c r="G77" i="1"/>
  <c r="G24" i="1"/>
  <c r="G62" i="1"/>
  <c r="G73" i="1"/>
  <c r="G42" i="1"/>
  <c r="G40" i="1"/>
  <c r="G63" i="1"/>
  <c r="G41" i="1"/>
  <c r="G23" i="1"/>
  <c r="G39" i="1"/>
  <c r="G65" i="1"/>
  <c r="G79" i="1"/>
  <c r="G61" i="1"/>
  <c r="G68" i="1"/>
  <c r="G69" i="1"/>
  <c r="G70" i="1"/>
  <c r="G71" i="1"/>
  <c r="G72" i="1"/>
  <c r="G74" i="1"/>
  <c r="G81" i="1"/>
  <c r="G80" i="1"/>
  <c r="G20" i="1"/>
  <c r="G33" i="1"/>
  <c r="G37" i="1"/>
  <c r="G51" i="1"/>
  <c r="G52" i="1"/>
  <c r="G58" i="1"/>
  <c r="G32" i="1"/>
  <c r="G6" i="1"/>
  <c r="G7" i="1"/>
  <c r="G8" i="1"/>
  <c r="G9" i="1"/>
  <c r="G10" i="1"/>
  <c r="G14" i="1"/>
  <c r="G11" i="1"/>
  <c r="G12" i="1"/>
  <c r="G13" i="1"/>
  <c r="G16" i="1"/>
  <c r="G15" i="1"/>
  <c r="G5" i="1"/>
  <c r="E10" i="1"/>
  <c r="E9" i="1"/>
  <c r="E8" i="1"/>
  <c r="E7" i="1"/>
  <c r="E6" i="1"/>
  <c r="E5" i="1"/>
  <c r="G95" i="3" l="1"/>
  <c r="G96" i="3" s="1"/>
  <c r="H1" i="3" s="1"/>
  <c r="G83" i="1"/>
  <c r="G95" i="5"/>
  <c r="G96" i="5" s="1"/>
  <c r="H1" i="5" s="1"/>
  <c r="G90" i="1"/>
  <c r="G88" i="1" l="1"/>
  <c r="G91" i="1" l="1"/>
  <c r="G94" i="1" s="1"/>
  <c r="G17" i="1" l="1"/>
  <c r="G95" i="1" s="1"/>
  <c r="G96" i="1" l="1"/>
  <c r="H1" i="1" s="1"/>
</calcChain>
</file>

<file path=xl/sharedStrings.xml><?xml version="1.0" encoding="utf-8"?>
<sst xmlns="http://schemas.openxmlformats.org/spreadsheetml/2006/main" count="802" uniqueCount="195">
  <si>
    <t>ספ'</t>
  </si>
  <si>
    <t>נושא</t>
  </si>
  <si>
    <t>עלות</t>
  </si>
  <si>
    <t>מיניסטריון</t>
  </si>
  <si>
    <t>יח'</t>
  </si>
  <si>
    <t>כמות</t>
  </si>
  <si>
    <t>קומפלט</t>
  </si>
  <si>
    <t>טכנאי בכיר</t>
  </si>
  <si>
    <t>ש"ע</t>
  </si>
  <si>
    <t>טכנאי עוזר</t>
  </si>
  <si>
    <t>150</t>
  </si>
  <si>
    <t xml:space="preserve">רפת 6 </t>
  </si>
  <si>
    <t>פוסטמורטם עופות</t>
  </si>
  <si>
    <t>גינוסר</t>
  </si>
  <si>
    <t>דור</t>
  </si>
  <si>
    <t>ניר דוד</t>
  </si>
  <si>
    <t>גלבוע</t>
  </si>
  <si>
    <t>סה"כ, כולל מע"מ</t>
  </si>
  <si>
    <t>1</t>
  </si>
  <si>
    <t>1.1</t>
  </si>
  <si>
    <t>2</t>
  </si>
  <si>
    <t>2.1</t>
  </si>
  <si>
    <t>10</t>
  </si>
  <si>
    <t>%</t>
  </si>
  <si>
    <t>פרק 01 - שירות אחזקה לשנה</t>
  </si>
  <si>
    <t>2.1.1</t>
  </si>
  <si>
    <t>2.1.2</t>
  </si>
  <si>
    <t>סך עלות רכש</t>
  </si>
  <si>
    <t>2.2.1</t>
  </si>
  <si>
    <t>סה"כ, לפני מע"מ</t>
  </si>
  <si>
    <t xml:space="preserve">       תפוקה         [טון קירור]</t>
  </si>
  <si>
    <t>תת-פרק 1.1 - שירות אחזקה לשנה - מיזוג אויר מרכזי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</si>
  <si>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</si>
  <si>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</si>
  <si>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</si>
  <si>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</si>
  <si>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</si>
  <si>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</si>
  <si>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</si>
  <si>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</si>
  <si>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</si>
  <si>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</si>
  <si>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</si>
  <si>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</si>
  <si>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 xml:space="preserve">סה"כ פרק 01 </t>
  </si>
  <si>
    <t>לול הוקעות</t>
  </si>
  <si>
    <t>פו"ט</t>
  </si>
  <si>
    <t>מבנה הנהלה</t>
  </si>
  <si>
    <t>מעבדות</t>
  </si>
  <si>
    <t>גילת - מחוז</t>
  </si>
  <si>
    <t xml:space="preserve">סה"כ פרק 02 </t>
  </si>
  <si>
    <t>פרק 03 - אחזקת שבר ופרויקטים</t>
  </si>
  <si>
    <t>3</t>
  </si>
  <si>
    <t>3.1</t>
  </si>
  <si>
    <t>3.1.1</t>
  </si>
  <si>
    <t>3.1.2</t>
  </si>
  <si>
    <t>תת-פרק 3.1 - קריאת שירות</t>
  </si>
  <si>
    <t>סה"כ תת-פרק 3.1</t>
  </si>
  <si>
    <t>תת-פרק 3.2 - חומרים ועבודות נוספות</t>
  </si>
  <si>
    <t>3.2.1</t>
  </si>
  <si>
    <t>סה"כ תת-פרק 3.2</t>
  </si>
  <si>
    <t>אחוז "רווח קבלני" תת-פרק 3.2</t>
  </si>
  <si>
    <t>סה"כ תת-פרק 3.2, לאחר קביעת % "רווח קבלני"</t>
  </si>
  <si>
    <t>סה"כ פרק 03</t>
  </si>
  <si>
    <t>פרק 02 - עבודות נפוצות (רכש והתקנה)</t>
  </si>
  <si>
    <t>י"ע</t>
  </si>
  <si>
    <t>מחיר בסיס</t>
  </si>
  <si>
    <t>מחיר מוצע</t>
  </si>
  <si>
    <t>2.2</t>
  </si>
  <si>
    <t xml:space="preserve">משאבה - שיפוץ. כולל ניקוי, שטיפה, חריטת בוקסות, החלפת מיבים, גלגל רצועה, </t>
  </si>
  <si>
    <t>f.c - ברז תלת דרכי+ מפעיל חשמלי</t>
  </si>
  <si>
    <t>f.c - ברז דו דרכי+ מפעיל חשמלי</t>
  </si>
  <si>
    <t>f.c - קבל</t>
  </si>
  <si>
    <t xml:space="preserve">f.c - מנוע מאייד לפייןקויל CFM 400. כולל 2 מאיצים </t>
  </si>
  <si>
    <t xml:space="preserve">צ'ילר - החלפת מדחס. כולל הובלה, התקנה, גז, </t>
  </si>
  <si>
    <t>אביזרים - משחרר אויר</t>
  </si>
  <si>
    <t>יט"א - רצועה גדולות</t>
  </si>
  <si>
    <t>יט"א - רצועה קטנות</t>
  </si>
  <si>
    <t>פילטר - אמרגלס 2" רוחב 50 / 60</t>
  </si>
  <si>
    <t>f.c - טרמוסטט NP2, EP2</t>
  </si>
  <si>
    <t>f.c - קונקטור אומרון</t>
  </si>
  <si>
    <t>f.c - גוף חימום 400CFM</t>
  </si>
  <si>
    <t>אביזרים - שעון לחץ גליצרין</t>
  </si>
  <si>
    <t>f.c - גוף חימום 600CFM</t>
  </si>
  <si>
    <t>f.c - פנקול CFM 400. כולל מאיצים, גוף חימום, מגש ניקוז מודולרי, גריל דקורטיבי, חיבורים גמישים, פירוק והתקנת f.c ישן</t>
  </si>
  <si>
    <t>f.c - פנקול CFM 600 כולל מאיצים, גוף חימום, מגש ניקוז מודולרי, גריל דקורטיבי, חיבורים גמישים, פירוק והתקנת f.c ישן</t>
  </si>
  <si>
    <t>f.c - פנקול CFM 1000 כולל מאיצים, גוף חימום, מגש ניקוז מודולרי, גריל דקורטיבי, חיבורים גמישים, פירוק והתקנת f.c ישן</t>
  </si>
  <si>
    <t>צ'ילר - לוח בקרה ROHSS. כולל אביזרי פיקוד, חיווט</t>
  </si>
  <si>
    <t>צנרת אספקה - איתור ותיקון נזילה. כולל החלפת צנרת, מחברים, התחברות לקו קיים, בידוד, גבס במידת הצור</t>
  </si>
  <si>
    <t>צ'ילר - בידוד מחליפי חום</t>
  </si>
  <si>
    <t>בינוי - חיתוך בטון בעובי 20 ס"מ מידות: 1 וחצי על 60 לצורך מעבר תעלה</t>
  </si>
  <si>
    <t>צנרת מים - בידוד. כולל צבע</t>
  </si>
  <si>
    <t>מטר</t>
  </si>
  <si>
    <t>אביזרים - שסטום התפשטות למדחס קופלנד 3500</t>
  </si>
  <si>
    <t>יט"א - החלפה. מסוג 5000CFM. כולל לוח חשמל, גוף חימום, התחברות לצנרת, בידוד, הובלה והנפה</t>
  </si>
  <si>
    <t>אביזרים - מז"ח ''2. מסוג ארי או שו"ע</t>
  </si>
  <si>
    <t>אביזרים - מיכל התפשטות 150 ליטר</t>
  </si>
  <si>
    <t xml:space="preserve">צנרת אספקה - החלפת קו מים, עד 12 מטר. כולל בידוד </t>
  </si>
  <si>
    <t>חשמל - שטיפת לוחות חשמל תחת מתח בהתזת CO2</t>
  </si>
  <si>
    <t xml:space="preserve">חשמל - בקר 4 דרגות ליטא. כולל ציוד פיקוד, </t>
  </si>
  <si>
    <t>צנרת ניקוז - החלפת קטע צנרת ניקוז</t>
  </si>
  <si>
    <t>f.c - ברז ניתוק ''2. כולל רקורד, חיבור, בידוד</t>
  </si>
  <si>
    <t>אביזרים - מגן זרימה</t>
  </si>
  <si>
    <t>אביזרים - מגן קפיאה</t>
  </si>
  <si>
    <t>אביזרים - מגן טמפ' גבוהה</t>
  </si>
  <si>
    <t>f.c - ברז חשמלי. כולל מפעיל, רקורד, חיבור, בידוד</t>
  </si>
  <si>
    <t>יט"א - מפוח חדש מסוג מפוח תעלה תוצרת רוזנברג דגם FOO-15082V. כולל פירוק המפוח הישן , התקנת המפוח החדש , הפעלה ובדיקה בעבודה</t>
  </si>
  <si>
    <t>צ'ילר - 6 טון קירור. קומפלט. כולל אביזרים, חיבורים, הובלה, התקנה.</t>
  </si>
  <si>
    <t>צ'ילר - 12 טון קירור. קומפלט. כולל אביזרים, חיבורים, הובלה, התקנה.</t>
  </si>
  <si>
    <t>צ'ילר - 8.5 טון קירור. מדגם פקאג'. כולל שינוע, תעלות אויר, התקנה</t>
  </si>
  <si>
    <t xml:space="preserve">f.c - מנוע מאייד לפייןקויל CFM 1000 כולל 2 מאיצים </t>
  </si>
  <si>
    <t xml:space="preserve">בינוי - רשת נגד יונים מעל הצ'ילרים. שקוף, נגד UV, </t>
  </si>
  <si>
    <t>אביזרים - בקר שסטומים. כולל דרייבר ושדר לחץ נמוך</t>
  </si>
  <si>
    <t>בינוי - שטיפת צילרים ומדחסים בלחץ גבוה בעקבות פסולת יונים</t>
  </si>
  <si>
    <t>ק"ג</t>
  </si>
  <si>
    <t>צ'ילר - מילוי גז (פראון 22)</t>
  </si>
  <si>
    <t>יט"א - החלפה. מסוג 4000CFM. כולל לוח חשמל, גוף חימום, התחברות לצנרת, בידוד, הובלה והנפה</t>
  </si>
  <si>
    <t>יט"א - החלפה. מסוג 9000CFM. כולל לוח חשמל, גוף חימום, התחברות לצנרת, בידוד, הובלה והנפה</t>
  </si>
  <si>
    <t xml:space="preserve">f.c - פנקול 1500AW המיועד לפרוזדור, כולל גוף חימום, מגש ניקוז מודולרי, חיבורים גמישים, </t>
  </si>
  <si>
    <t>יט"א - בקר ליט"א 3 דרגות (0-10V)</t>
  </si>
  <si>
    <t>אביזרים - מגן אש</t>
  </si>
  <si>
    <t xml:space="preserve">f.c - מנוע מאייד לפייןקויל CFM 600. כולל 2 מאיצים </t>
  </si>
  <si>
    <t>בינוי - בידוד צנרת פיר ארשי. כולל פירוק בידוד ישן, פתיחה וסגירת קירות גבס. 5 קומות</t>
  </si>
  <si>
    <t>בינוי - בידוד צנרת פיר ארשי. כולל פירוק בידוד ישן, פתיחה וסגירת קירות גבס. 4 קומות</t>
  </si>
  <si>
    <t>בינוי - בידוד צנרת פיר ארשי. כולל פירוק בידוד ישן, פתיחה וסגירת קירות גבס. 3 קומות</t>
  </si>
  <si>
    <t>בינוי - בידוד צנרת פיר ארשי. כולל פירוק בידוד ישן, פתיחה וסגירת קירות גבס. 2 קומות</t>
  </si>
  <si>
    <t>בינוי - החלפת בידוד כולל פתיחת גבס לצורך ביצוע עבודה והתקנת פתחי שירות. כולל גרילים לצורך גישה בחדרים</t>
  </si>
  <si>
    <t>משאבה - משנה תדר למשאבת סחרור. כולל פנל תקשורת, פירוק והתקנת ווסתים חדשים. מסוג דלתא דגם DVAR8.8/7.5KWAB או שו"ע</t>
  </si>
  <si>
    <t>צ'ילר - בקר מסוג PICO5 או שו"ע. כולל תכנות</t>
  </si>
  <si>
    <t>צ'ילר - ברז ניתוק למדחס</t>
  </si>
  <si>
    <t>בינוי - בידוד ליט"א. לרבות צנרת, ספחים, ברזים</t>
  </si>
  <si>
    <t>פילטר - פחם 2/20/16, 2/20/20, 2/24/24, 2/20/24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</si>
  <si>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</si>
  <si>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</si>
  <si>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</si>
  <si>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</si>
  <si>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</si>
  <si>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</si>
  <si>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</si>
  <si>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</si>
  <si>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</si>
  <si>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</si>
  <si>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2.1.13</t>
  </si>
  <si>
    <t>2.1.14</t>
  </si>
  <si>
    <t>2.1.15</t>
  </si>
  <si>
    <t>2.1.16</t>
  </si>
  <si>
    <t>2.1.17</t>
  </si>
  <si>
    <t>2.1.18</t>
  </si>
  <si>
    <t>2.1.19</t>
  </si>
  <si>
    <t>2.1.20</t>
  </si>
  <si>
    <t>2.1.21</t>
  </si>
  <si>
    <t>2.1.22</t>
  </si>
  <si>
    <t>2.1.23</t>
  </si>
  <si>
    <t>2.1.24</t>
  </si>
  <si>
    <t>2.1.25</t>
  </si>
  <si>
    <t>2.1.26</t>
  </si>
  <si>
    <t>2.1.27</t>
  </si>
  <si>
    <t>2.1.28</t>
  </si>
  <si>
    <t>2.1.29</t>
  </si>
  <si>
    <t>2.1.30</t>
  </si>
  <si>
    <t>2.1.31</t>
  </si>
  <si>
    <t>2.1.32</t>
  </si>
  <si>
    <t>2.1.33</t>
  </si>
  <si>
    <t>2.1.34</t>
  </si>
  <si>
    <t>2.1.35</t>
  </si>
  <si>
    <t>2.1.36</t>
  </si>
  <si>
    <t>2.1.37</t>
  </si>
  <si>
    <t>2.1.38</t>
  </si>
  <si>
    <t>2.1.39</t>
  </si>
  <si>
    <t>2.1.40</t>
  </si>
  <si>
    <t>בינוי - מגש ניקוז 80x1.80</t>
  </si>
  <si>
    <t>2.2.8</t>
  </si>
  <si>
    <t>2.2.7</t>
  </si>
  <si>
    <t>2.2.5</t>
  </si>
  <si>
    <t>2.2.2</t>
  </si>
  <si>
    <t>2.2.3</t>
  </si>
  <si>
    <t>2.2.4</t>
  </si>
  <si>
    <t>2.2.6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</si>
  <si>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</si>
  <si>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</si>
  <si>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</si>
  <si>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</si>
  <si>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</si>
  <si>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</si>
  <si>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</si>
  <si>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</si>
  <si>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</si>
  <si>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</si>
  <si>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</si>
  <si>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</si>
  <si>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2.2.21</t>
  </si>
  <si>
    <t>2.2.22</t>
  </si>
  <si>
    <t>תת-פרק 2.1 - ציוד עורפי (צ'ילר, יט"א, משאבות, צנרת, אביזרים ..)</t>
  </si>
  <si>
    <t>תת-פרק 2.2 - ציוד קצה (f.c, אביזרים, בינוי..)</t>
  </si>
  <si>
    <t>מכרז 9/2023 - מיזוג מרכזי - כתב כמויות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</si>
</sst>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#,##0.0"/>
  </numFmts>
  <fonts count="12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1"/>
      <color rgb="FFFF0000"/>
      <name val="Arial"/>
      <family val="2"/>
      <scheme val="minor"/>
    </font>
    <font>
      <b/>
      <sz val="16"/>
      <color theme="0"/>
      <name val="Arial"/>
      <family val="2"/>
      <scheme val="minor"/>
    </font>
    <font>
      <sz val="16"/>
      <color theme="1"/>
      <name val="Arial"/>
      <family val="2"/>
      <scheme val="minor"/>
    </font>
    <font>
      <b/>
      <sz val="13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5"/>
      <color rgb="FFFF0000"/>
      <name val="Arial"/>
      <family val="2"/>
      <scheme val="minor"/>
    </font>
    <font>
      <sz val="11"/>
      <name val="Arial"/>
      <family val="2"/>
      <scheme val="minor"/>
    </font>
    <font>
      <sz val="20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47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7">
    <xf numFmtId="0" fontId="0" fillId="0" borderId="0" xfId="0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49" fontId="0" fillId="0" borderId="4" xfId="0" applyNumberFormat="1" applyBorder="1"/>
    <xf numFmtId="49" fontId="0" fillId="0" borderId="0" xfId="0" applyNumberFormat="1"/>
    <xf numFmtId="49" fontId="0" fillId="0" borderId="2" xfId="0" applyNumberFormat="1" applyBorder="1"/>
    <xf numFmtId="49" fontId="0" fillId="0" borderId="4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NumberFormat="1" applyBorder="1" applyAlignment="1">
      <alignment horizontal="center"/>
    </xf>
    <xf numFmtId="3" fontId="1" fillId="2" borderId="12" xfId="0" applyNumberFormat="1" applyFont="1" applyFill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3" fontId="1" fillId="2" borderId="11" xfId="0" applyNumberFormat="1" applyFont="1" applyFill="1" applyBorder="1" applyAlignment="1">
      <alignment horizontal="center" vertical="center"/>
    </xf>
    <xf numFmtId="3" fontId="0" fillId="0" borderId="5" xfId="0" applyNumberFormat="1" applyBorder="1" applyAlignment="1">
      <alignment horizontal="center"/>
    </xf>
    <xf numFmtId="49" fontId="1" fillId="0" borderId="16" xfId="0" applyNumberFormat="1" applyFont="1" applyBorder="1" applyAlignment="1"/>
    <xf numFmtId="49" fontId="1" fillId="0" borderId="2" xfId="0" applyNumberFormat="1" applyFont="1" applyBorder="1" applyAlignment="1"/>
    <xf numFmtId="49" fontId="1" fillId="0" borderId="1" xfId="0" applyNumberFormat="1" applyFont="1" applyBorder="1" applyAlignment="1">
      <alignment horizontal="center"/>
    </xf>
    <xf numFmtId="49" fontId="5" fillId="3" borderId="6" xfId="0" applyNumberFormat="1" applyFont="1" applyFill="1" applyBorder="1" applyAlignment="1">
      <alignment horizontal="center" vertical="center" readingOrder="2"/>
    </xf>
    <xf numFmtId="49" fontId="5" fillId="3" borderId="7" xfId="0" applyNumberFormat="1" applyFont="1" applyFill="1" applyBorder="1" applyAlignment="1">
      <alignment vertical="center" readingOrder="2"/>
    </xf>
    <xf numFmtId="49" fontId="5" fillId="3" borderId="7" xfId="0" applyNumberFormat="1" applyFont="1" applyFill="1" applyBorder="1" applyAlignment="1">
      <alignment horizontal="center" vertical="center" readingOrder="2"/>
    </xf>
    <xf numFmtId="3" fontId="5" fillId="3" borderId="7" xfId="0" applyNumberFormat="1" applyFont="1" applyFill="1" applyBorder="1" applyAlignment="1">
      <alignment horizontal="center" vertical="center" readingOrder="2"/>
    </xf>
    <xf numFmtId="3" fontId="5" fillId="3" borderId="8" xfId="0" applyNumberFormat="1" applyFont="1" applyFill="1" applyBorder="1" applyAlignment="1">
      <alignment horizontal="center" vertical="center" readingOrder="2"/>
    </xf>
    <xf numFmtId="0" fontId="6" fillId="0" borderId="0" xfId="0" applyFont="1"/>
    <xf numFmtId="0" fontId="7" fillId="0" borderId="0" xfId="0" applyFont="1"/>
    <xf numFmtId="3" fontId="0" fillId="0" borderId="13" xfId="0" applyNumberFormat="1" applyBorder="1" applyAlignment="1">
      <alignment horizontal="center"/>
    </xf>
    <xf numFmtId="0" fontId="7" fillId="4" borderId="23" xfId="0" applyFont="1" applyFill="1" applyBorder="1" applyAlignment="1">
      <alignment horizontal="center" vertical="center"/>
    </xf>
    <xf numFmtId="3" fontId="7" fillId="4" borderId="23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3" fontId="7" fillId="4" borderId="2" xfId="0" applyNumberFormat="1" applyFont="1" applyFill="1" applyBorder="1" applyAlignment="1">
      <alignment horizontal="center" vertical="center"/>
    </xf>
    <xf numFmtId="49" fontId="7" fillId="4" borderId="2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25" xfId="0" applyFont="1" applyBorder="1"/>
    <xf numFmtId="0" fontId="0" fillId="0" borderId="25" xfId="0" applyBorder="1" applyAlignment="1">
      <alignment horizontal="center"/>
    </xf>
    <xf numFmtId="3" fontId="0" fillId="0" borderId="25" xfId="0" applyNumberForma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0" fillId="0" borderId="0" xfId="0" applyBorder="1"/>
    <xf numFmtId="3" fontId="0" fillId="5" borderId="0" xfId="0" applyNumberFormat="1" applyFill="1" applyBorder="1" applyAlignment="1">
      <alignment horizontal="center"/>
    </xf>
    <xf numFmtId="0" fontId="7" fillId="6" borderId="0" xfId="0" applyFont="1" applyFill="1"/>
    <xf numFmtId="49" fontId="0" fillId="0" borderId="3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15" xfId="0" applyFont="1" applyBorder="1" applyAlignment="1">
      <alignment horizontal="center"/>
    </xf>
    <xf numFmtId="3" fontId="7" fillId="4" borderId="27" xfId="1" applyNumberFormat="1" applyFont="1" applyFill="1" applyBorder="1" applyAlignment="1">
      <alignment horizontal="center" vertical="center"/>
    </xf>
    <xf numFmtId="3" fontId="7" fillId="4" borderId="26" xfId="1" applyNumberFormat="1" applyFont="1" applyFill="1" applyBorder="1" applyAlignment="1">
      <alignment horizontal="center" vertical="center"/>
    </xf>
    <xf numFmtId="0" fontId="1" fillId="0" borderId="2" xfId="0" applyFont="1" applyBorder="1" applyAlignment="1"/>
    <xf numFmtId="1" fontId="0" fillId="0" borderId="4" xfId="0" applyNumberFormat="1" applyBorder="1" applyAlignment="1">
      <alignment horizontal="center"/>
    </xf>
    <xf numFmtId="0" fontId="7" fillId="4" borderId="29" xfId="0" applyFon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center" vertical="center" readingOrder="2"/>
    </xf>
    <xf numFmtId="3" fontId="9" fillId="0" borderId="8" xfId="0" applyNumberFormat="1" applyFont="1" applyBorder="1" applyAlignment="1">
      <alignment horizontal="center" vertical="center"/>
    </xf>
    <xf numFmtId="3" fontId="0" fillId="0" borderId="31" xfId="0" applyNumberFormat="1" applyBorder="1" applyAlignment="1">
      <alignment horizontal="center"/>
    </xf>
    <xf numFmtId="3" fontId="1" fillId="2" borderId="1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1" fillId="0" borderId="28" xfId="0" applyFont="1" applyBorder="1"/>
    <xf numFmtId="0" fontId="0" fillId="0" borderId="19" xfId="0" applyBorder="1" applyAlignment="1">
      <alignment horizontal="center"/>
    </xf>
    <xf numFmtId="3" fontId="0" fillId="0" borderId="19" xfId="0" applyNumberFormat="1" applyBorder="1" applyAlignment="1">
      <alignment horizontal="center"/>
    </xf>
    <xf numFmtId="0" fontId="1" fillId="0" borderId="19" xfId="0" applyFont="1" applyBorder="1"/>
    <xf numFmtId="3" fontId="0" fillId="0" borderId="0" xfId="0" applyNumberFormat="1" applyAlignment="1">
      <alignment horizontal="center" vertical="center"/>
    </xf>
    <xf numFmtId="3" fontId="7" fillId="4" borderId="34" xfId="1" applyNumberFormat="1" applyFont="1" applyFill="1" applyBorder="1" applyAlignment="1">
      <alignment horizontal="center" vertical="center"/>
    </xf>
    <xf numFmtId="0" fontId="0" fillId="0" borderId="35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49" fontId="0" fillId="0" borderId="4" xfId="0" applyNumberFormat="1" applyBorder="1" applyAlignment="1">
      <alignment readingOrder="2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right" vertical="center" wrapText="1"/>
    </xf>
    <xf numFmtId="0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3" fontId="7" fillId="4" borderId="29" xfId="0" applyNumberFormat="1" applyFont="1" applyFill="1" applyBorder="1" applyAlignment="1">
      <alignment horizontal="center" vertical="center"/>
    </xf>
    <xf numFmtId="3" fontId="0" fillId="0" borderId="28" xfId="0" applyNumberFormat="1" applyBorder="1" applyAlignment="1">
      <alignment horizontal="center"/>
    </xf>
    <xf numFmtId="49" fontId="1" fillId="0" borderId="38" xfId="0" applyNumberFormat="1" applyFont="1" applyBorder="1" applyAlignment="1"/>
    <xf numFmtId="3" fontId="4" fillId="7" borderId="13" xfId="0" applyNumberFormat="1" applyFont="1" applyFill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3" fontId="10" fillId="0" borderId="19" xfId="0" applyNumberFormat="1" applyFont="1" applyBorder="1" applyAlignment="1">
      <alignment horizontal="center"/>
    </xf>
    <xf numFmtId="3" fontId="7" fillId="4" borderId="14" xfId="0" applyNumberFormat="1" applyFont="1" applyFill="1" applyBorder="1" applyAlignment="1">
      <alignment horizontal="center" vertical="center"/>
    </xf>
    <xf numFmtId="3" fontId="7" fillId="4" borderId="40" xfId="1" applyNumberFormat="1" applyFont="1" applyFill="1" applyBorder="1" applyAlignment="1">
      <alignment horizontal="center" vertical="center"/>
    </xf>
    <xf numFmtId="49" fontId="0" fillId="0" borderId="4" xfId="0" applyNumberFormat="1" applyBorder="1" applyAlignment="1">
      <alignment horizontal="right" vertical="center" wrapText="1" readingOrder="2"/>
    </xf>
    <xf numFmtId="49" fontId="0" fillId="0" borderId="4" xfId="0" applyNumberFormat="1" applyBorder="1" applyAlignment="1">
      <alignment horizontal="right" readingOrder="2"/>
    </xf>
    <xf numFmtId="3" fontId="0" fillId="0" borderId="36" xfId="0" applyNumberFormat="1" applyBorder="1" applyAlignment="1">
      <alignment horizontal="center" vertical="center"/>
    </xf>
    <xf numFmtId="3" fontId="1" fillId="0" borderId="39" xfId="0" applyNumberFormat="1" applyFont="1" applyBorder="1" applyAlignment="1">
      <alignment horizontal="center" vertical="center"/>
    </xf>
    <xf numFmtId="3" fontId="1" fillId="0" borderId="3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3" fontId="1" fillId="0" borderId="38" xfId="0" applyNumberFormat="1" applyFont="1" applyBorder="1" applyAlignment="1">
      <alignment horizontal="center" vertical="center"/>
    </xf>
    <xf numFmtId="3" fontId="7" fillId="4" borderId="14" xfId="1" applyNumberFormat="1" applyFont="1" applyFill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0" fillId="5" borderId="14" xfId="0" applyNumberFormat="1" applyFill="1" applyBorder="1" applyAlignment="1">
      <alignment horizontal="center" vertical="center"/>
    </xf>
    <xf numFmtId="3" fontId="1" fillId="0" borderId="30" xfId="0" applyNumberFormat="1" applyFont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3" fontId="7" fillId="4" borderId="41" xfId="1" applyNumberFormat="1" applyFont="1" applyFill="1" applyBorder="1" applyAlignment="1">
      <alignment horizontal="center" vertical="center"/>
    </xf>
    <xf numFmtId="3" fontId="0" fillId="0" borderId="40" xfId="0" applyNumberFormat="1" applyBorder="1" applyAlignment="1">
      <alignment horizontal="center"/>
    </xf>
    <xf numFmtId="0" fontId="0" fillId="0" borderId="40" xfId="0" applyBorder="1"/>
    <xf numFmtId="0" fontId="0" fillId="0" borderId="41" xfId="0" applyBorder="1"/>
    <xf numFmtId="49" fontId="0" fillId="0" borderId="33" xfId="0" applyNumberFormat="1" applyBorder="1" applyAlignment="1">
      <alignment horizontal="right" vertical="center" wrapText="1" readingOrder="2"/>
    </xf>
    <xf numFmtId="49" fontId="0" fillId="0" borderId="2" xfId="0" applyNumberFormat="1" applyBorder="1" applyAlignment="1">
      <alignment horizontal="right"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3" fontId="4" fillId="7" borderId="14" xfId="0" applyNumberFormat="1" applyFont="1" applyFill="1" applyBorder="1" applyAlignment="1">
      <alignment horizontal="center" vertical="center"/>
    </xf>
    <xf numFmtId="3" fontId="0" fillId="0" borderId="26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center"/>
    </xf>
    <xf numFmtId="49" fontId="0" fillId="0" borderId="3" xfId="0" applyNumberForma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3" fontId="2" fillId="2" borderId="23" xfId="0" applyNumberFormat="1" applyFont="1" applyFill="1" applyBorder="1" applyAlignment="1">
      <alignment horizontal="center" vertical="center"/>
    </xf>
    <xf numFmtId="3" fontId="2" fillId="2" borderId="29" xfId="0" applyNumberFormat="1" applyFont="1" applyFill="1" applyBorder="1" applyAlignment="1">
      <alignment horizontal="center" vertical="center"/>
    </xf>
    <xf numFmtId="0" fontId="11" fillId="2" borderId="42" xfId="0" applyFont="1" applyFill="1" applyBorder="1"/>
    <xf numFmtId="0" fontId="2" fillId="0" borderId="0" xfId="0" applyFont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3" fontId="2" fillId="2" borderId="45" xfId="0" applyNumberFormat="1" applyFont="1" applyFill="1" applyBorder="1" applyAlignment="1">
      <alignment horizontal="center" vertical="center"/>
    </xf>
    <xf numFmtId="3" fontId="2" fillId="2" borderId="37" xfId="0" applyNumberFormat="1" applyFont="1" applyFill="1" applyBorder="1" applyAlignment="1">
      <alignment horizontal="center" vertical="center"/>
    </xf>
    <xf numFmtId="0" fontId="11" fillId="2" borderId="43" xfId="0" applyFont="1" applyFill="1" applyBorder="1"/>
    <xf numFmtId="3" fontId="10" fillId="0" borderId="13" xfId="0" applyNumberFormat="1" applyFont="1" applyBorder="1" applyAlignment="1">
      <alignment horizontal="center"/>
    </xf>
    <xf numFmtId="3" fontId="10" fillId="0" borderId="14" xfId="0" applyNumberFormat="1" applyFont="1" applyBorder="1" applyAlignment="1">
      <alignment horizontal="center"/>
    </xf>
    <xf numFmtId="3" fontId="0" fillId="0" borderId="45" xfId="0" applyNumberFormat="1" applyBorder="1" applyAlignment="1">
      <alignment horizontal="center"/>
    </xf>
    <xf numFmtId="49" fontId="0" fillId="0" borderId="25" xfId="0" applyNumberFormat="1" applyBorder="1"/>
    <xf numFmtId="49" fontId="0" fillId="0" borderId="25" xfId="0" applyNumberFormat="1" applyBorder="1" applyAlignment="1">
      <alignment horizontal="center"/>
    </xf>
    <xf numFmtId="3" fontId="10" fillId="0" borderId="30" xfId="0" applyNumberFormat="1" applyFont="1" applyBorder="1" applyAlignment="1">
      <alignment horizontal="center" vertical="center"/>
    </xf>
    <xf numFmtId="3" fontId="4" fillId="7" borderId="30" xfId="0" applyNumberFormat="1" applyFont="1" applyFill="1" applyBorder="1" applyAlignment="1">
      <alignment horizontal="center" vertical="center"/>
    </xf>
    <xf numFmtId="0" fontId="0" fillId="0" borderId="44" xfId="0" applyBorder="1" applyAlignment="1">
      <alignment horizontal="center"/>
    </xf>
    <xf numFmtId="0" fontId="1" fillId="0" borderId="37" xfId="0" applyFont="1" applyBorder="1"/>
    <xf numFmtId="0" fontId="0" fillId="0" borderId="45" xfId="0" applyBorder="1" applyAlignment="1">
      <alignment horizontal="center"/>
    </xf>
    <xf numFmtId="3" fontId="0" fillId="0" borderId="37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3" fontId="0" fillId="0" borderId="26" xfId="0" applyNumberFormat="1" applyBorder="1" applyAlignment="1">
      <alignment horizontal="center"/>
    </xf>
    <xf numFmtId="3" fontId="0" fillId="6" borderId="28" xfId="0" applyNumberFormat="1" applyFill="1" applyBorder="1" applyAlignment="1">
      <alignment horizontal="center"/>
    </xf>
    <xf numFmtId="3" fontId="4" fillId="7" borderId="13" xfId="0" applyNumberFormat="1" applyFont="1" applyFill="1" applyBorder="1" applyAlignment="1">
      <alignment horizontal="center"/>
    </xf>
    <xf numFmtId="10" fontId="4" fillId="7" borderId="2" xfId="0" applyNumberFormat="1" applyFont="1" applyFill="1" applyBorder="1" applyAlignment="1">
      <alignment horizontal="center"/>
    </xf>
    <xf numFmtId="3" fontId="0" fillId="6" borderId="5" xfId="0" applyNumberFormat="1" applyFill="1" applyBorder="1" applyAlignment="1">
      <alignment horizontal="center"/>
    </xf>
    <xf numFmtId="164" fontId="0" fillId="6" borderId="5" xfId="0" applyNumberFormat="1" applyFill="1" applyBorder="1" applyAlignment="1">
      <alignment horizontal="center"/>
    </xf>
    <xf numFmtId="3" fontId="0" fillId="6" borderId="46" xfId="0" applyNumberFormat="1" applyFill="1" applyBorder="1" applyAlignment="1">
      <alignment horizontal="center"/>
    </xf>
    <xf numFmtId="3" fontId="0" fillId="6" borderId="26" xfId="0" applyNumberFormat="1" applyFill="1" applyBorder="1" applyAlignment="1">
      <alignment horizontal="center"/>
    </xf>
    <xf numFmtId="164" fontId="0" fillId="6" borderId="26" xfId="0" applyNumberFormat="1" applyFill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FF00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488;&#1497;&#1500;&#1503;%20&#1505;&#1489;&#1490;\&#1496;&#1499;&#1504;&#1493;&#1500;&#1493;&#1490;&#1497;&#1493;&#1514;\&#1511;&#1497;&#1512;&#1493;&#1512;\&#1502;&#1497;&#1494;&#1493;&#1490;%20&#1502;&#1512;&#1499;&#1494;&#1497;\&#1488;&#1495;&#1494;&#1511;&#1492;\&#1502;&#1497;&#1494;&#1493;&#1490;%20&#1502;&#1512;&#1499;&#1494;&#1497;%20-%20&#1488;&#1495;&#1494;&#1511;&#1492;%20&#1513;&#1504;&#1514;&#1497;&#1514;%20-%20&#1502;&#1499;&#1512;&#1494;%202017\&#1499;&#1514;&#1489;%20&#1499;&#1502;&#1493;&#1497;&#1493;&#1514;\&#1502;&#1499;&#1512;&#1494;%202017_47%20-%20&#1499;&#1514;&#1489;%20&#1499;&#1502;&#1493;&#1497;&#1493;&#1514;%20-%20&#1513;&#1497;&#1496;&#1492;%20&#1495;&#1491;&#1513;&#1492;%20-%20&#1488;&#1493;&#1502;&#1491;&#15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נב&quot;מ"/>
      <sheetName val="הגנה&quot;צ"/>
      <sheetName val="שו&quot;ט"/>
      <sheetName val="סה&quot;כ"/>
    </sheetNames>
    <sheetDataSet>
      <sheetData sheetId="0">
        <row r="5">
          <cell r="E5">
            <v>135000</v>
          </cell>
        </row>
        <row r="6">
          <cell r="E6">
            <v>9000</v>
          </cell>
        </row>
        <row r="7">
          <cell r="E7">
            <v>13500</v>
          </cell>
        </row>
        <row r="8">
          <cell r="E8">
            <v>4500</v>
          </cell>
        </row>
        <row r="9">
          <cell r="E9">
            <v>45000</v>
          </cell>
        </row>
        <row r="10">
          <cell r="E10">
            <v>13500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"/>
  <sheetViews>
    <sheetView rightToLeft="1" view="pageBreakPreview" zoomScaleNormal="100" zoomScaleSheetLayoutView="100" workbookViewId="0">
      <pane ySplit="2" topLeftCell="A3" activePane="bottomLeft" state="frozen"/>
      <selection pane="bottomLeft" sqref="A1:G1"/>
    </sheetView>
  </sheetViews>
  <sheetFormatPr defaultRowHeight="14.25" x14ac:dyDescent="0.2"/>
  <cols>
    <col min="1" max="1" width="5.875" style="8" bestFit="1" customWidth="1"/>
    <col min="2" max="2" width="47.375" bestFit="1" customWidth="1"/>
    <col min="3" max="3" width="6.375" style="8" bestFit="1" customWidth="1"/>
    <col min="4" max="4" width="7.375" style="8" customWidth="1"/>
    <col min="5" max="5" width="9" style="12"/>
    <col min="6" max="6" width="8.75" style="12"/>
    <col min="7" max="7" width="15.75" style="65" customWidth="1"/>
    <col min="8" max="8" width="13.125" style="12" customWidth="1"/>
  </cols>
  <sheetData>
    <row r="1" spans="1:9" ht="27.75" thickTop="1" thickBot="1" x14ac:dyDescent="0.45">
      <c r="A1" s="144" t="s">
        <v>194</v>
      </c>
      <c r="B1" s="145"/>
      <c r="C1" s="145"/>
      <c r="D1" s="145"/>
      <c r="E1" s="145"/>
      <c r="F1" s="145"/>
      <c r="G1" s="146"/>
      <c r="H1" s="56">
        <f>G96</f>
        <v>2015558.9999999998</v>
      </c>
    </row>
    <row r="2" spans="1:9" ht="31.5" thickTop="1" thickBot="1" x14ac:dyDescent="0.25">
      <c r="A2" s="1" t="s">
        <v>0</v>
      </c>
      <c r="B2" s="2" t="s">
        <v>1</v>
      </c>
      <c r="C2" s="2" t="s">
        <v>4</v>
      </c>
      <c r="D2" s="2" t="s">
        <v>5</v>
      </c>
      <c r="E2" s="10" t="s">
        <v>66</v>
      </c>
      <c r="F2" s="10" t="s">
        <v>67</v>
      </c>
      <c r="G2" s="13" t="s">
        <v>2</v>
      </c>
      <c r="H2" s="58" t="s">
        <v>30</v>
      </c>
    </row>
    <row r="3" spans="1:9" s="23" customFormat="1" ht="21.75" customHeight="1" thickTop="1" thickBot="1" x14ac:dyDescent="0.35">
      <c r="A3" s="18" t="s">
        <v>18</v>
      </c>
      <c r="B3" s="19" t="s">
        <v>24</v>
      </c>
      <c r="C3" s="20"/>
      <c r="D3" s="20"/>
      <c r="E3" s="21"/>
      <c r="F3" s="21"/>
      <c r="G3" s="22"/>
      <c r="H3" s="22"/>
    </row>
    <row r="4" spans="1:9" s="24" customFormat="1" ht="17.25" thickTop="1" x14ac:dyDescent="0.25">
      <c r="A4" s="32" t="s">
        <v>19</v>
      </c>
      <c r="B4" s="53" t="s">
        <v>31</v>
      </c>
      <c r="C4" s="26"/>
      <c r="D4" s="27"/>
      <c r="E4" s="27"/>
      <c r="F4" s="76"/>
      <c r="G4" s="49"/>
      <c r="H4" s="66"/>
      <c r="I4" s="45"/>
    </row>
    <row r="5" spans="1:9" s="4" customFormat="1" ht="15" x14ac:dyDescent="0.2">
      <c r="A5" s="47" t="s">
        <v>32</v>
      </c>
      <c r="B5" s="5" t="s">
        <v>3</v>
      </c>
      <c r="C5" s="7" t="s">
        <v>6</v>
      </c>
      <c r="D5" s="133">
        <v>1</v>
      </c>
      <c r="E5" s="105">
        <f>'[1]נב"מ'!E5</f>
        <v>135000</v>
      </c>
      <c r="F5" s="106">
        <v>135000</v>
      </c>
      <c r="G5" s="107">
        <f>F5*D5</f>
        <v>135000</v>
      </c>
      <c r="H5" s="134">
        <v>600</v>
      </c>
      <c r="I5" s="65"/>
    </row>
    <row r="6" spans="1:9" s="4" customFormat="1" ht="15" x14ac:dyDescent="0.2">
      <c r="A6" s="47" t="s">
        <v>33</v>
      </c>
      <c r="B6" s="5" t="s">
        <v>13</v>
      </c>
      <c r="C6" s="7" t="s">
        <v>6</v>
      </c>
      <c r="D6" s="133">
        <v>1</v>
      </c>
      <c r="E6" s="105">
        <f>'[1]נב"מ'!E6</f>
        <v>9000</v>
      </c>
      <c r="F6" s="106">
        <v>9000</v>
      </c>
      <c r="G6" s="107">
        <f t="shared" ref="G6:G16" si="0">F6*D6</f>
        <v>9000</v>
      </c>
      <c r="H6" s="134">
        <v>40</v>
      </c>
      <c r="I6" s="65"/>
    </row>
    <row r="7" spans="1:9" s="4" customFormat="1" ht="15" x14ac:dyDescent="0.2">
      <c r="A7" s="47" t="s">
        <v>34</v>
      </c>
      <c r="B7" s="5" t="s">
        <v>14</v>
      </c>
      <c r="C7" s="7" t="s">
        <v>6</v>
      </c>
      <c r="D7" s="133">
        <v>1</v>
      </c>
      <c r="E7" s="105">
        <f>'[1]נב"מ'!E7</f>
        <v>13500</v>
      </c>
      <c r="F7" s="106">
        <v>13500</v>
      </c>
      <c r="G7" s="107">
        <f t="shared" si="0"/>
        <v>13500</v>
      </c>
      <c r="H7" s="134">
        <v>45</v>
      </c>
      <c r="I7" s="65"/>
    </row>
    <row r="8" spans="1:9" s="4" customFormat="1" ht="15" x14ac:dyDescent="0.2">
      <c r="A8" s="47" t="s">
        <v>35</v>
      </c>
      <c r="B8" s="5" t="s">
        <v>15</v>
      </c>
      <c r="C8" s="7" t="s">
        <v>6</v>
      </c>
      <c r="D8" s="133">
        <v>1</v>
      </c>
      <c r="E8" s="105">
        <f>'[1]נב"מ'!E8</f>
        <v>4500</v>
      </c>
      <c r="F8" s="106">
        <v>4500</v>
      </c>
      <c r="G8" s="107">
        <f t="shared" si="0"/>
        <v>4500</v>
      </c>
      <c r="H8" s="143">
        <v>6.6</v>
      </c>
      <c r="I8" s="65"/>
    </row>
    <row r="9" spans="1:9" s="4" customFormat="1" ht="15" x14ac:dyDescent="0.2">
      <c r="A9" s="47" t="s">
        <v>36</v>
      </c>
      <c r="B9" s="5" t="s">
        <v>16</v>
      </c>
      <c r="C9" s="7" t="s">
        <v>6</v>
      </c>
      <c r="D9" s="133">
        <v>1</v>
      </c>
      <c r="E9" s="105">
        <f>'[1]נב"מ'!E9</f>
        <v>45000</v>
      </c>
      <c r="F9" s="106">
        <v>45000</v>
      </c>
      <c r="G9" s="107">
        <f t="shared" si="0"/>
        <v>45000</v>
      </c>
      <c r="H9" s="134">
        <v>160</v>
      </c>
      <c r="I9" s="65"/>
    </row>
    <row r="10" spans="1:9" s="4" customFormat="1" ht="15" x14ac:dyDescent="0.2">
      <c r="A10" s="47" t="s">
        <v>37</v>
      </c>
      <c r="B10" s="5" t="s">
        <v>49</v>
      </c>
      <c r="C10" s="7" t="s">
        <v>6</v>
      </c>
      <c r="D10" s="133">
        <v>1</v>
      </c>
      <c r="E10" s="105">
        <f>'[1]נב"מ'!E10</f>
        <v>13500</v>
      </c>
      <c r="F10" s="106">
        <v>13500</v>
      </c>
      <c r="G10" s="107">
        <f t="shared" si="0"/>
        <v>13500</v>
      </c>
      <c r="H10" s="134">
        <v>52</v>
      </c>
      <c r="I10" s="65"/>
    </row>
    <row r="11" spans="1:9" s="4" customFormat="1" ht="15" x14ac:dyDescent="0.2">
      <c r="A11" s="47" t="s">
        <v>38</v>
      </c>
      <c r="B11" s="5" t="s">
        <v>48</v>
      </c>
      <c r="C11" s="7" t="s">
        <v>6</v>
      </c>
      <c r="D11" s="133">
        <v>0</v>
      </c>
      <c r="E11" s="81">
        <v>63000</v>
      </c>
      <c r="F11" s="106">
        <v>63000</v>
      </c>
      <c r="G11" s="107">
        <f t="shared" si="0"/>
        <v>0</v>
      </c>
      <c r="H11" s="134">
        <v>240</v>
      </c>
      <c r="I11" s="65"/>
    </row>
    <row r="12" spans="1:9" s="4" customFormat="1" ht="15" x14ac:dyDescent="0.2">
      <c r="A12" s="47" t="s">
        <v>39</v>
      </c>
      <c r="B12" s="5" t="s">
        <v>45</v>
      </c>
      <c r="C12" s="7" t="s">
        <v>6</v>
      </c>
      <c r="D12" s="133">
        <v>0</v>
      </c>
      <c r="E12" s="81">
        <v>30000</v>
      </c>
      <c r="F12" s="106">
        <v>30000</v>
      </c>
      <c r="G12" s="107">
        <f t="shared" si="0"/>
        <v>0</v>
      </c>
      <c r="H12" s="134">
        <v>150</v>
      </c>
      <c r="I12" s="65"/>
    </row>
    <row r="13" spans="1:9" s="4" customFormat="1" ht="15" x14ac:dyDescent="0.2">
      <c r="A13" s="47" t="s">
        <v>40</v>
      </c>
      <c r="B13" s="5" t="s">
        <v>46</v>
      </c>
      <c r="C13" s="7" t="s">
        <v>6</v>
      </c>
      <c r="D13" s="133">
        <v>0</v>
      </c>
      <c r="E13" s="81">
        <v>27000</v>
      </c>
      <c r="F13" s="106">
        <v>27000</v>
      </c>
      <c r="G13" s="107">
        <f>F13*D13</f>
        <v>0</v>
      </c>
      <c r="H13" s="134">
        <v>148</v>
      </c>
      <c r="I13" s="65"/>
    </row>
    <row r="14" spans="1:9" s="4" customFormat="1" ht="15" x14ac:dyDescent="0.2">
      <c r="A14" s="47" t="s">
        <v>41</v>
      </c>
      <c r="B14" s="5" t="s">
        <v>47</v>
      </c>
      <c r="C14" s="7" t="s">
        <v>6</v>
      </c>
      <c r="D14" s="133">
        <v>0</v>
      </c>
      <c r="E14" s="105">
        <v>27000</v>
      </c>
      <c r="F14" s="106">
        <v>27000</v>
      </c>
      <c r="G14" s="107">
        <f>F14*D14</f>
        <v>0</v>
      </c>
      <c r="H14" s="134">
        <v>135</v>
      </c>
      <c r="I14" s="65"/>
    </row>
    <row r="15" spans="1:9" s="4" customFormat="1" ht="15" x14ac:dyDescent="0.2">
      <c r="A15" s="47" t="s">
        <v>42</v>
      </c>
      <c r="B15" s="5" t="s">
        <v>12</v>
      </c>
      <c r="C15" s="7" t="s">
        <v>6</v>
      </c>
      <c r="D15" s="133">
        <v>0</v>
      </c>
      <c r="E15" s="81">
        <v>4500</v>
      </c>
      <c r="F15" s="106">
        <v>4500</v>
      </c>
      <c r="G15" s="107">
        <f>F15*D15</f>
        <v>0</v>
      </c>
      <c r="H15" s="143">
        <v>14.8</v>
      </c>
      <c r="I15" s="65"/>
    </row>
    <row r="16" spans="1:9" s="4" customFormat="1" ht="15" x14ac:dyDescent="0.2">
      <c r="A16" s="47" t="s">
        <v>43</v>
      </c>
      <c r="B16" s="5" t="s">
        <v>11</v>
      </c>
      <c r="C16" s="7" t="s">
        <v>6</v>
      </c>
      <c r="D16" s="133">
        <v>0</v>
      </c>
      <c r="E16" s="81">
        <v>4500</v>
      </c>
      <c r="F16" s="106">
        <v>4500</v>
      </c>
      <c r="G16" s="107">
        <f t="shared" si="0"/>
        <v>0</v>
      </c>
      <c r="H16" s="143">
        <v>7.7</v>
      </c>
      <c r="I16" s="65"/>
    </row>
    <row r="17" spans="1:9" s="24" customFormat="1" ht="15.75" customHeight="1" thickBot="1" x14ac:dyDescent="0.3">
      <c r="A17" s="60"/>
      <c r="B17" s="61" t="s">
        <v>44</v>
      </c>
      <c r="C17" s="62"/>
      <c r="D17" s="63"/>
      <c r="E17" s="63"/>
      <c r="F17" s="77"/>
      <c r="G17" s="88">
        <f>SUM(G5:G16)</f>
        <v>220500</v>
      </c>
      <c r="H17" s="68"/>
    </row>
    <row r="18" spans="1:9" s="23" customFormat="1" ht="21.75" customHeight="1" thickTop="1" thickBot="1" x14ac:dyDescent="0.35">
      <c r="A18" s="18" t="s">
        <v>20</v>
      </c>
      <c r="B18" s="19" t="s">
        <v>64</v>
      </c>
      <c r="C18" s="20"/>
      <c r="D18" s="20"/>
      <c r="E18" s="21"/>
      <c r="F18" s="21"/>
      <c r="G18" s="22"/>
      <c r="H18" s="22"/>
    </row>
    <row r="19" spans="1:9" s="24" customFormat="1" ht="17.25" thickTop="1" x14ac:dyDescent="0.25">
      <c r="A19" s="32" t="s">
        <v>21</v>
      </c>
      <c r="B19" s="53" t="s">
        <v>192</v>
      </c>
      <c r="C19" s="26"/>
      <c r="D19" s="27"/>
      <c r="E19" s="27"/>
      <c r="F19" s="76"/>
      <c r="G19" s="49"/>
      <c r="H19" s="66"/>
      <c r="I19" s="45"/>
    </row>
    <row r="20" spans="1:9" s="75" customFormat="1" ht="28.5" x14ac:dyDescent="0.2">
      <c r="A20" s="109" t="s">
        <v>25</v>
      </c>
      <c r="B20" s="71" t="s">
        <v>107</v>
      </c>
      <c r="C20" s="70" t="s">
        <v>6</v>
      </c>
      <c r="D20" s="72">
        <v>1</v>
      </c>
      <c r="E20" s="80">
        <v>120000</v>
      </c>
      <c r="F20" s="79">
        <v>120000</v>
      </c>
      <c r="G20" s="73">
        <f t="shared" ref="G20:G36" si="1">F20*D20</f>
        <v>120000</v>
      </c>
      <c r="H20" s="74"/>
    </row>
    <row r="21" spans="1:9" s="75" customFormat="1" ht="28.5" x14ac:dyDescent="0.2">
      <c r="A21" s="109" t="s">
        <v>26</v>
      </c>
      <c r="B21" s="71" t="s">
        <v>108</v>
      </c>
      <c r="C21" s="70" t="s">
        <v>6</v>
      </c>
      <c r="D21" s="72">
        <v>1</v>
      </c>
      <c r="E21" s="80">
        <v>160000</v>
      </c>
      <c r="F21" s="79">
        <v>160000</v>
      </c>
      <c r="G21" s="73">
        <f t="shared" si="1"/>
        <v>160000</v>
      </c>
      <c r="H21" s="74"/>
    </row>
    <row r="22" spans="1:9" s="75" customFormat="1" ht="28.5" x14ac:dyDescent="0.2">
      <c r="A22" s="109" t="s">
        <v>132</v>
      </c>
      <c r="B22" s="71" t="s">
        <v>109</v>
      </c>
      <c r="C22" s="70" t="s">
        <v>6</v>
      </c>
      <c r="D22" s="72">
        <v>0</v>
      </c>
      <c r="E22" s="80">
        <v>30000</v>
      </c>
      <c r="F22" s="79">
        <v>30000</v>
      </c>
      <c r="G22" s="73">
        <f t="shared" si="1"/>
        <v>0</v>
      </c>
      <c r="H22" s="74"/>
    </row>
    <row r="23" spans="1:9" s="75" customFormat="1" ht="15" x14ac:dyDescent="0.2">
      <c r="A23" s="109" t="s">
        <v>133</v>
      </c>
      <c r="B23" s="71" t="s">
        <v>74</v>
      </c>
      <c r="C23" s="70" t="s">
        <v>6</v>
      </c>
      <c r="D23" s="72">
        <v>3</v>
      </c>
      <c r="E23" s="80">
        <v>12000</v>
      </c>
      <c r="F23" s="79">
        <v>12000</v>
      </c>
      <c r="G23" s="73">
        <f t="shared" si="1"/>
        <v>36000</v>
      </c>
      <c r="H23" s="74"/>
    </row>
    <row r="24" spans="1:9" s="75" customFormat="1" ht="15" x14ac:dyDescent="0.2">
      <c r="A24" s="109" t="s">
        <v>134</v>
      </c>
      <c r="B24" s="71" t="s">
        <v>87</v>
      </c>
      <c r="C24" s="70" t="s">
        <v>6</v>
      </c>
      <c r="D24" s="72">
        <v>2</v>
      </c>
      <c r="E24" s="80">
        <v>15000</v>
      </c>
      <c r="F24" s="79">
        <v>15000</v>
      </c>
      <c r="G24" s="73">
        <f t="shared" si="1"/>
        <v>30000</v>
      </c>
      <c r="H24" s="74"/>
    </row>
    <row r="25" spans="1:9" s="75" customFormat="1" ht="15" x14ac:dyDescent="0.2">
      <c r="A25" s="109" t="s">
        <v>135</v>
      </c>
      <c r="B25" s="71" t="s">
        <v>89</v>
      </c>
      <c r="C25" s="70" t="s">
        <v>6</v>
      </c>
      <c r="D25" s="72">
        <v>5</v>
      </c>
      <c r="E25" s="80">
        <v>2500</v>
      </c>
      <c r="F25" s="79">
        <v>2500</v>
      </c>
      <c r="G25" s="73">
        <f t="shared" si="1"/>
        <v>12500</v>
      </c>
      <c r="H25" s="74"/>
    </row>
    <row r="26" spans="1:9" s="75" customFormat="1" ht="15" x14ac:dyDescent="0.2">
      <c r="A26" s="109" t="s">
        <v>136</v>
      </c>
      <c r="B26" s="71" t="s">
        <v>115</v>
      </c>
      <c r="C26" s="70" t="s">
        <v>114</v>
      </c>
      <c r="D26" s="72">
        <v>100</v>
      </c>
      <c r="E26" s="80">
        <v>150</v>
      </c>
      <c r="F26" s="79">
        <v>150</v>
      </c>
      <c r="G26" s="73">
        <f t="shared" si="1"/>
        <v>15000</v>
      </c>
      <c r="H26" s="74"/>
    </row>
    <row r="27" spans="1:9" s="75" customFormat="1" ht="15" x14ac:dyDescent="0.2">
      <c r="A27" s="109" t="s">
        <v>137</v>
      </c>
      <c r="B27" s="71" t="s">
        <v>128</v>
      </c>
      <c r="C27" s="70" t="s">
        <v>6</v>
      </c>
      <c r="D27" s="72">
        <v>1</v>
      </c>
      <c r="E27" s="80">
        <v>10000</v>
      </c>
      <c r="F27" s="79">
        <v>10000</v>
      </c>
      <c r="G27" s="73">
        <f t="shared" si="1"/>
        <v>10000</v>
      </c>
      <c r="H27" s="74"/>
    </row>
    <row r="28" spans="1:9" s="75" customFormat="1" ht="15" x14ac:dyDescent="0.2">
      <c r="A28" s="109" t="s">
        <v>138</v>
      </c>
      <c r="B28" s="71" t="s">
        <v>129</v>
      </c>
      <c r="C28" s="70" t="s">
        <v>6</v>
      </c>
      <c r="D28" s="72">
        <v>1</v>
      </c>
      <c r="E28" s="80">
        <v>2500</v>
      </c>
      <c r="F28" s="79">
        <v>2500</v>
      </c>
      <c r="G28" s="73">
        <f t="shared" si="1"/>
        <v>2500</v>
      </c>
      <c r="H28" s="74"/>
    </row>
    <row r="29" spans="1:9" s="75" customFormat="1" ht="15" x14ac:dyDescent="0.2">
      <c r="A29" s="109" t="s">
        <v>139</v>
      </c>
      <c r="B29" s="71" t="s">
        <v>98</v>
      </c>
      <c r="C29" s="70" t="s">
        <v>6</v>
      </c>
      <c r="D29" s="72">
        <v>20</v>
      </c>
      <c r="E29" s="80">
        <v>1000</v>
      </c>
      <c r="F29" s="79">
        <v>1000</v>
      </c>
      <c r="G29" s="73">
        <f t="shared" si="1"/>
        <v>20000</v>
      </c>
      <c r="H29" s="74"/>
    </row>
    <row r="30" spans="1:9" s="75" customFormat="1" ht="15" x14ac:dyDescent="0.2">
      <c r="A30" s="109" t="s">
        <v>140</v>
      </c>
      <c r="B30" s="71" t="s">
        <v>99</v>
      </c>
      <c r="C30" s="70" t="s">
        <v>6</v>
      </c>
      <c r="D30" s="72">
        <v>1</v>
      </c>
      <c r="E30" s="80">
        <v>9000</v>
      </c>
      <c r="F30" s="79">
        <v>9000</v>
      </c>
      <c r="G30" s="73">
        <f t="shared" si="1"/>
        <v>9000</v>
      </c>
      <c r="H30" s="74"/>
    </row>
    <row r="31" spans="1:9" s="75" customFormat="1" ht="15" x14ac:dyDescent="0.2">
      <c r="A31" s="109" t="s">
        <v>141</v>
      </c>
      <c r="B31" s="71" t="s">
        <v>91</v>
      </c>
      <c r="C31" s="70" t="s">
        <v>92</v>
      </c>
      <c r="D31" s="72">
        <v>100</v>
      </c>
      <c r="E31" s="80">
        <v>70</v>
      </c>
      <c r="F31" s="79">
        <v>70</v>
      </c>
      <c r="G31" s="73">
        <f t="shared" si="1"/>
        <v>7000</v>
      </c>
      <c r="H31" s="74"/>
    </row>
    <row r="32" spans="1:9" s="75" customFormat="1" ht="42.75" x14ac:dyDescent="0.2">
      <c r="A32" s="109" t="s">
        <v>142</v>
      </c>
      <c r="B32" s="71" t="s">
        <v>127</v>
      </c>
      <c r="C32" s="70" t="s">
        <v>6</v>
      </c>
      <c r="D32" s="72">
        <v>0</v>
      </c>
      <c r="E32" s="80">
        <v>10000</v>
      </c>
      <c r="F32" s="79">
        <v>10000</v>
      </c>
      <c r="G32" s="73">
        <f t="shared" si="1"/>
        <v>0</v>
      </c>
      <c r="H32" s="74"/>
    </row>
    <row r="33" spans="1:8" s="75" customFormat="1" ht="28.5" x14ac:dyDescent="0.2">
      <c r="A33" s="109" t="s">
        <v>143</v>
      </c>
      <c r="B33" s="71" t="s">
        <v>69</v>
      </c>
      <c r="C33" s="70" t="s">
        <v>6</v>
      </c>
      <c r="D33" s="72">
        <v>1</v>
      </c>
      <c r="E33" s="80">
        <v>8000</v>
      </c>
      <c r="F33" s="79">
        <v>8000</v>
      </c>
      <c r="G33" s="73">
        <f t="shared" si="1"/>
        <v>8000</v>
      </c>
      <c r="H33" s="74"/>
    </row>
    <row r="34" spans="1:8" s="75" customFormat="1" ht="28.5" x14ac:dyDescent="0.2">
      <c r="A34" s="109" t="s">
        <v>144</v>
      </c>
      <c r="B34" s="71" t="s">
        <v>116</v>
      </c>
      <c r="C34" s="70" t="s">
        <v>6</v>
      </c>
      <c r="D34" s="72">
        <v>1</v>
      </c>
      <c r="E34" s="80">
        <v>25000</v>
      </c>
      <c r="F34" s="79">
        <v>25000</v>
      </c>
      <c r="G34" s="73">
        <f t="shared" si="1"/>
        <v>25000</v>
      </c>
      <c r="H34" s="74"/>
    </row>
    <row r="35" spans="1:8" s="75" customFormat="1" ht="28.5" x14ac:dyDescent="0.2">
      <c r="A35" s="109" t="s">
        <v>145</v>
      </c>
      <c r="B35" s="71" t="s">
        <v>94</v>
      </c>
      <c r="C35" s="70" t="s">
        <v>6</v>
      </c>
      <c r="D35" s="72">
        <v>1</v>
      </c>
      <c r="E35" s="80">
        <v>30000</v>
      </c>
      <c r="F35" s="79">
        <v>30000</v>
      </c>
      <c r="G35" s="73">
        <f t="shared" si="1"/>
        <v>30000</v>
      </c>
      <c r="H35" s="74"/>
    </row>
    <row r="36" spans="1:8" s="75" customFormat="1" ht="28.5" x14ac:dyDescent="0.2">
      <c r="A36" s="109" t="s">
        <v>146</v>
      </c>
      <c r="B36" s="71" t="s">
        <v>117</v>
      </c>
      <c r="C36" s="70" t="s">
        <v>6</v>
      </c>
      <c r="D36" s="72">
        <v>0</v>
      </c>
      <c r="E36" s="80">
        <v>35000</v>
      </c>
      <c r="F36" s="79">
        <v>35000</v>
      </c>
      <c r="G36" s="73">
        <f t="shared" si="1"/>
        <v>0</v>
      </c>
      <c r="H36" s="74"/>
    </row>
    <row r="37" spans="1:8" s="75" customFormat="1" ht="42.75" x14ac:dyDescent="0.2">
      <c r="A37" s="109" t="s">
        <v>147</v>
      </c>
      <c r="B37" s="71" t="s">
        <v>106</v>
      </c>
      <c r="C37" s="70" t="s">
        <v>6</v>
      </c>
      <c r="D37" s="72">
        <v>1</v>
      </c>
      <c r="E37" s="80">
        <v>4500</v>
      </c>
      <c r="F37" s="79">
        <v>4500</v>
      </c>
      <c r="G37" s="73">
        <f t="shared" ref="G37:G59" si="2">F37*D37</f>
        <v>4500</v>
      </c>
      <c r="H37" s="74"/>
    </row>
    <row r="38" spans="1:8" s="75" customFormat="1" ht="15" x14ac:dyDescent="0.2">
      <c r="A38" s="109" t="s">
        <v>148</v>
      </c>
      <c r="B38" s="71" t="s">
        <v>119</v>
      </c>
      <c r="C38" s="70" t="s">
        <v>65</v>
      </c>
      <c r="D38" s="72">
        <v>1</v>
      </c>
      <c r="E38" s="80">
        <v>7000</v>
      </c>
      <c r="F38" s="79">
        <v>7000</v>
      </c>
      <c r="G38" s="73">
        <f t="shared" si="2"/>
        <v>7000</v>
      </c>
      <c r="H38" s="74"/>
    </row>
    <row r="39" spans="1:8" s="75" customFormat="1" ht="15" x14ac:dyDescent="0.2">
      <c r="A39" s="109" t="s">
        <v>149</v>
      </c>
      <c r="B39" s="71" t="s">
        <v>76</v>
      </c>
      <c r="C39" s="70" t="s">
        <v>65</v>
      </c>
      <c r="D39" s="72">
        <v>20</v>
      </c>
      <c r="E39" s="80">
        <v>100</v>
      </c>
      <c r="F39" s="79">
        <v>100</v>
      </c>
      <c r="G39" s="73">
        <f t="shared" si="2"/>
        <v>2000</v>
      </c>
      <c r="H39" s="74"/>
    </row>
    <row r="40" spans="1:8" s="75" customFormat="1" ht="15" x14ac:dyDescent="0.2">
      <c r="A40" s="109" t="s">
        <v>150</v>
      </c>
      <c r="B40" s="71" t="s">
        <v>77</v>
      </c>
      <c r="C40" s="70" t="s">
        <v>65</v>
      </c>
      <c r="D40" s="72">
        <v>100</v>
      </c>
      <c r="E40" s="80">
        <v>35</v>
      </c>
      <c r="F40" s="79">
        <v>35</v>
      </c>
      <c r="G40" s="73">
        <f t="shared" si="2"/>
        <v>3500</v>
      </c>
      <c r="H40" s="74"/>
    </row>
    <row r="41" spans="1:8" s="75" customFormat="1" ht="15" x14ac:dyDescent="0.2">
      <c r="A41" s="109" t="s">
        <v>151</v>
      </c>
      <c r="B41" s="71" t="s">
        <v>75</v>
      </c>
      <c r="C41" s="70" t="s">
        <v>65</v>
      </c>
      <c r="D41" s="72">
        <v>5</v>
      </c>
      <c r="E41" s="80">
        <v>100</v>
      </c>
      <c r="F41" s="79">
        <v>100</v>
      </c>
      <c r="G41" s="73">
        <f t="shared" si="2"/>
        <v>500</v>
      </c>
      <c r="H41" s="74"/>
    </row>
    <row r="42" spans="1:8" s="75" customFormat="1" ht="15" x14ac:dyDescent="0.2">
      <c r="A42" s="109" t="s">
        <v>152</v>
      </c>
      <c r="B42" s="71" t="s">
        <v>82</v>
      </c>
      <c r="C42" s="70" t="s">
        <v>65</v>
      </c>
      <c r="D42" s="72">
        <v>5</v>
      </c>
      <c r="E42" s="80">
        <v>300</v>
      </c>
      <c r="F42" s="79">
        <v>300</v>
      </c>
      <c r="G42" s="73">
        <f t="shared" si="2"/>
        <v>1500</v>
      </c>
      <c r="H42" s="74"/>
    </row>
    <row r="43" spans="1:8" s="75" customFormat="1" ht="15" x14ac:dyDescent="0.2">
      <c r="A43" s="109" t="s">
        <v>153</v>
      </c>
      <c r="B43" s="71" t="s">
        <v>93</v>
      </c>
      <c r="C43" s="70" t="s">
        <v>65</v>
      </c>
      <c r="D43" s="72">
        <v>2</v>
      </c>
      <c r="E43" s="80">
        <v>1700</v>
      </c>
      <c r="F43" s="79">
        <v>1700</v>
      </c>
      <c r="G43" s="73">
        <f t="shared" si="2"/>
        <v>3400</v>
      </c>
      <c r="H43" s="74"/>
    </row>
    <row r="44" spans="1:8" s="75" customFormat="1" ht="15" x14ac:dyDescent="0.2">
      <c r="A44" s="109" t="s">
        <v>154</v>
      </c>
      <c r="B44" s="71" t="s">
        <v>95</v>
      </c>
      <c r="C44" s="70" t="s">
        <v>65</v>
      </c>
      <c r="D44" s="72">
        <v>1</v>
      </c>
      <c r="E44" s="80">
        <v>2200</v>
      </c>
      <c r="F44" s="79">
        <v>2200</v>
      </c>
      <c r="G44" s="73">
        <f t="shared" si="2"/>
        <v>2200</v>
      </c>
      <c r="H44" s="74"/>
    </row>
    <row r="45" spans="1:8" s="75" customFormat="1" ht="15" x14ac:dyDescent="0.2">
      <c r="A45" s="109" t="s">
        <v>155</v>
      </c>
      <c r="B45" s="71" t="s">
        <v>96</v>
      </c>
      <c r="C45" s="70" t="s">
        <v>65</v>
      </c>
      <c r="D45" s="72">
        <v>2</v>
      </c>
      <c r="E45" s="80">
        <v>1900</v>
      </c>
      <c r="F45" s="79">
        <v>1900</v>
      </c>
      <c r="G45" s="73">
        <f t="shared" si="2"/>
        <v>3800</v>
      </c>
      <c r="H45" s="74"/>
    </row>
    <row r="46" spans="1:8" s="75" customFormat="1" ht="15" x14ac:dyDescent="0.2">
      <c r="A46" s="109" t="s">
        <v>156</v>
      </c>
      <c r="B46" s="71" t="s">
        <v>102</v>
      </c>
      <c r="C46" s="70" t="s">
        <v>65</v>
      </c>
      <c r="D46" s="72">
        <v>1</v>
      </c>
      <c r="E46" s="80">
        <v>700</v>
      </c>
      <c r="F46" s="79">
        <v>700</v>
      </c>
      <c r="G46" s="73">
        <f t="shared" si="2"/>
        <v>700</v>
      </c>
      <c r="H46" s="74"/>
    </row>
    <row r="47" spans="1:8" s="75" customFormat="1" ht="15" x14ac:dyDescent="0.2">
      <c r="A47" s="109" t="s">
        <v>157</v>
      </c>
      <c r="B47" s="71" t="s">
        <v>103</v>
      </c>
      <c r="C47" s="70" t="s">
        <v>65</v>
      </c>
      <c r="D47" s="72">
        <v>1</v>
      </c>
      <c r="E47" s="80">
        <v>700</v>
      </c>
      <c r="F47" s="79">
        <v>700</v>
      </c>
      <c r="G47" s="73">
        <f t="shared" si="2"/>
        <v>700</v>
      </c>
      <c r="H47" s="74"/>
    </row>
    <row r="48" spans="1:8" s="75" customFormat="1" ht="15" x14ac:dyDescent="0.2">
      <c r="A48" s="109" t="s">
        <v>158</v>
      </c>
      <c r="B48" s="71" t="s">
        <v>120</v>
      </c>
      <c r="C48" s="70" t="s">
        <v>65</v>
      </c>
      <c r="D48" s="72">
        <v>1</v>
      </c>
      <c r="E48" s="80">
        <v>700</v>
      </c>
      <c r="F48" s="79">
        <v>700</v>
      </c>
      <c r="G48" s="73">
        <f t="shared" si="2"/>
        <v>700</v>
      </c>
      <c r="H48" s="74"/>
    </row>
    <row r="49" spans="1:9" s="75" customFormat="1" ht="15" x14ac:dyDescent="0.2">
      <c r="A49" s="109" t="s">
        <v>159</v>
      </c>
      <c r="B49" s="71" t="s">
        <v>104</v>
      </c>
      <c r="C49" s="70" t="s">
        <v>65</v>
      </c>
      <c r="D49" s="72">
        <v>1</v>
      </c>
      <c r="E49" s="80">
        <v>700</v>
      </c>
      <c r="F49" s="79">
        <v>700</v>
      </c>
      <c r="G49" s="73">
        <f t="shared" si="2"/>
        <v>700</v>
      </c>
      <c r="H49" s="74"/>
    </row>
    <row r="50" spans="1:9" s="75" customFormat="1" ht="15" x14ac:dyDescent="0.2">
      <c r="A50" s="109" t="s">
        <v>160</v>
      </c>
      <c r="B50" s="71" t="s">
        <v>112</v>
      </c>
      <c r="C50" s="70" t="s">
        <v>65</v>
      </c>
      <c r="D50" s="72">
        <v>1</v>
      </c>
      <c r="E50" s="80">
        <v>3000</v>
      </c>
      <c r="F50" s="79">
        <v>3000</v>
      </c>
      <c r="G50" s="73">
        <f t="shared" si="2"/>
        <v>3000</v>
      </c>
      <c r="H50" s="74"/>
    </row>
    <row r="51" spans="1:9" s="75" customFormat="1" ht="15" x14ac:dyDescent="0.2">
      <c r="A51" s="109" t="s">
        <v>161</v>
      </c>
      <c r="B51" s="71" t="s">
        <v>78</v>
      </c>
      <c r="C51" s="70" t="s">
        <v>65</v>
      </c>
      <c r="D51" s="72">
        <v>1</v>
      </c>
      <c r="E51" s="80">
        <v>500</v>
      </c>
      <c r="F51" s="79">
        <v>500</v>
      </c>
      <c r="G51" s="73">
        <f t="shared" si="2"/>
        <v>500</v>
      </c>
      <c r="H51" s="74"/>
    </row>
    <row r="52" spans="1:9" s="75" customFormat="1" ht="15" x14ac:dyDescent="0.2">
      <c r="A52" s="109" t="s">
        <v>162</v>
      </c>
      <c r="B52" s="71" t="s">
        <v>131</v>
      </c>
      <c r="C52" s="70" t="s">
        <v>65</v>
      </c>
      <c r="D52" s="72">
        <v>30</v>
      </c>
      <c r="E52" s="80">
        <v>35</v>
      </c>
      <c r="F52" s="79">
        <v>35</v>
      </c>
      <c r="G52" s="73">
        <f t="shared" si="2"/>
        <v>1050</v>
      </c>
      <c r="H52" s="74"/>
    </row>
    <row r="53" spans="1:9" s="75" customFormat="1" ht="15" x14ac:dyDescent="0.2">
      <c r="A53" s="109" t="s">
        <v>163</v>
      </c>
      <c r="B53" s="71" t="s">
        <v>111</v>
      </c>
      <c r="C53" s="70" t="s">
        <v>6</v>
      </c>
      <c r="D53" s="72">
        <v>1</v>
      </c>
      <c r="E53" s="80">
        <v>35000</v>
      </c>
      <c r="F53" s="79">
        <v>35000</v>
      </c>
      <c r="G53" s="73">
        <f t="shared" si="2"/>
        <v>35000</v>
      </c>
      <c r="H53" s="74"/>
    </row>
    <row r="54" spans="1:9" s="75" customFormat="1" ht="15" x14ac:dyDescent="0.2">
      <c r="A54" s="109" t="s">
        <v>164</v>
      </c>
      <c r="B54" s="71" t="s">
        <v>113</v>
      </c>
      <c r="C54" s="70" t="s">
        <v>6</v>
      </c>
      <c r="D54" s="72">
        <v>2</v>
      </c>
      <c r="E54" s="80">
        <v>3000</v>
      </c>
      <c r="F54" s="79">
        <v>3000</v>
      </c>
      <c r="G54" s="73">
        <f t="shared" si="2"/>
        <v>6000</v>
      </c>
      <c r="H54" s="74"/>
    </row>
    <row r="55" spans="1:9" s="75" customFormat="1" ht="28.5" x14ac:dyDescent="0.2">
      <c r="A55" s="109" t="s">
        <v>165</v>
      </c>
      <c r="B55" s="71" t="s">
        <v>122</v>
      </c>
      <c r="C55" s="70" t="s">
        <v>6</v>
      </c>
      <c r="D55" s="72">
        <v>1</v>
      </c>
      <c r="E55" s="80">
        <v>25000</v>
      </c>
      <c r="F55" s="79">
        <v>25000</v>
      </c>
      <c r="G55" s="73">
        <f t="shared" si="2"/>
        <v>25000</v>
      </c>
      <c r="H55" s="74"/>
    </row>
    <row r="56" spans="1:9" s="75" customFormat="1" ht="28.5" x14ac:dyDescent="0.2">
      <c r="A56" s="109" t="s">
        <v>166</v>
      </c>
      <c r="B56" s="71" t="s">
        <v>123</v>
      </c>
      <c r="C56" s="70" t="s">
        <v>6</v>
      </c>
      <c r="D56" s="72">
        <v>1</v>
      </c>
      <c r="E56" s="80">
        <v>20000</v>
      </c>
      <c r="F56" s="79">
        <v>20000</v>
      </c>
      <c r="G56" s="73">
        <f t="shared" si="2"/>
        <v>20000</v>
      </c>
      <c r="H56" s="74"/>
    </row>
    <row r="57" spans="1:9" s="75" customFormat="1" ht="28.5" x14ac:dyDescent="0.2">
      <c r="A57" s="109" t="s">
        <v>167</v>
      </c>
      <c r="B57" s="71" t="s">
        <v>124</v>
      </c>
      <c r="C57" s="70" t="s">
        <v>6</v>
      </c>
      <c r="D57" s="72">
        <v>1</v>
      </c>
      <c r="E57" s="80">
        <v>15000</v>
      </c>
      <c r="F57" s="79">
        <v>15000</v>
      </c>
      <c r="G57" s="73">
        <f t="shared" si="2"/>
        <v>15000</v>
      </c>
      <c r="H57" s="74"/>
    </row>
    <row r="58" spans="1:9" s="4" customFormat="1" ht="28.5" x14ac:dyDescent="0.2">
      <c r="A58" s="109" t="s">
        <v>168</v>
      </c>
      <c r="B58" s="71" t="s">
        <v>125</v>
      </c>
      <c r="C58" s="70" t="s">
        <v>6</v>
      </c>
      <c r="D58" s="72">
        <v>1</v>
      </c>
      <c r="E58" s="80">
        <v>10000</v>
      </c>
      <c r="F58" s="79">
        <v>10000</v>
      </c>
      <c r="G58" s="73">
        <f t="shared" si="2"/>
        <v>10000</v>
      </c>
      <c r="H58" s="57"/>
    </row>
    <row r="59" spans="1:9" s="4" customFormat="1" ht="15" x14ac:dyDescent="0.2">
      <c r="A59" s="109" t="s">
        <v>169</v>
      </c>
      <c r="B59" s="102" t="s">
        <v>130</v>
      </c>
      <c r="C59" s="103" t="s">
        <v>6</v>
      </c>
      <c r="D59" s="104">
        <v>1</v>
      </c>
      <c r="E59" s="105">
        <v>4000</v>
      </c>
      <c r="F59" s="106">
        <v>4000</v>
      </c>
      <c r="G59" s="107">
        <f t="shared" si="2"/>
        <v>4000</v>
      </c>
      <c r="H59" s="108"/>
    </row>
    <row r="60" spans="1:9" s="24" customFormat="1" ht="16.5" x14ac:dyDescent="0.25">
      <c r="A60" s="59" t="s">
        <v>68</v>
      </c>
      <c r="B60" s="54" t="s">
        <v>193</v>
      </c>
      <c r="C60" s="30"/>
      <c r="D60" s="31"/>
      <c r="E60" s="31"/>
      <c r="F60" s="83"/>
      <c r="G60" s="50"/>
      <c r="H60" s="84"/>
      <c r="I60" s="45"/>
    </row>
    <row r="61" spans="1:9" s="75" customFormat="1" ht="28.5" x14ac:dyDescent="0.2">
      <c r="A61" s="109" t="s">
        <v>28</v>
      </c>
      <c r="B61" s="85" t="s">
        <v>84</v>
      </c>
      <c r="C61" s="70" t="s">
        <v>6</v>
      </c>
      <c r="D61" s="72">
        <v>5</v>
      </c>
      <c r="E61" s="80">
        <v>6000</v>
      </c>
      <c r="F61" s="79">
        <v>10000</v>
      </c>
      <c r="G61" s="73">
        <f t="shared" ref="G61:G82" si="3">F61*D61</f>
        <v>50000</v>
      </c>
      <c r="H61" s="74"/>
    </row>
    <row r="62" spans="1:9" s="75" customFormat="1" ht="28.5" x14ac:dyDescent="0.2">
      <c r="A62" s="109" t="s">
        <v>174</v>
      </c>
      <c r="B62" s="85" t="s">
        <v>85</v>
      </c>
      <c r="C62" s="70" t="s">
        <v>6</v>
      </c>
      <c r="D62" s="72">
        <v>4</v>
      </c>
      <c r="E62" s="80">
        <v>8000</v>
      </c>
      <c r="F62" s="79">
        <v>8000</v>
      </c>
      <c r="G62" s="73">
        <f t="shared" si="3"/>
        <v>32000</v>
      </c>
      <c r="H62" s="74"/>
    </row>
    <row r="63" spans="1:9" s="75" customFormat="1" ht="28.5" x14ac:dyDescent="0.2">
      <c r="A63" s="109" t="s">
        <v>175</v>
      </c>
      <c r="B63" s="85" t="s">
        <v>86</v>
      </c>
      <c r="C63" s="70" t="s">
        <v>6</v>
      </c>
      <c r="D63" s="72">
        <v>3</v>
      </c>
      <c r="E63" s="80">
        <v>11000</v>
      </c>
      <c r="F63" s="79">
        <v>11000</v>
      </c>
      <c r="G63" s="73">
        <f t="shared" si="3"/>
        <v>33000</v>
      </c>
      <c r="H63" s="74"/>
    </row>
    <row r="64" spans="1:9" s="75" customFormat="1" ht="28.5" x14ac:dyDescent="0.2">
      <c r="A64" s="109" t="s">
        <v>176</v>
      </c>
      <c r="B64" s="85" t="s">
        <v>118</v>
      </c>
      <c r="C64" s="70" t="s">
        <v>6</v>
      </c>
      <c r="D64" s="72">
        <v>1</v>
      </c>
      <c r="E64" s="80">
        <v>10000</v>
      </c>
      <c r="F64" s="79">
        <v>10000</v>
      </c>
      <c r="G64" s="73">
        <f t="shared" si="3"/>
        <v>10000</v>
      </c>
      <c r="H64" s="74"/>
    </row>
    <row r="65" spans="1:8" s="75" customFormat="1" ht="15" x14ac:dyDescent="0.2">
      <c r="A65" s="109" t="s">
        <v>173</v>
      </c>
      <c r="B65" s="85" t="s">
        <v>73</v>
      </c>
      <c r="C65" s="70" t="s">
        <v>6</v>
      </c>
      <c r="D65" s="72">
        <v>5</v>
      </c>
      <c r="E65" s="80">
        <v>1200</v>
      </c>
      <c r="F65" s="79">
        <v>1200</v>
      </c>
      <c r="G65" s="73">
        <f t="shared" si="3"/>
        <v>6000</v>
      </c>
      <c r="H65" s="74"/>
    </row>
    <row r="66" spans="1:8" s="75" customFormat="1" ht="15" x14ac:dyDescent="0.2">
      <c r="A66" s="109" t="s">
        <v>177</v>
      </c>
      <c r="B66" s="85" t="s">
        <v>121</v>
      </c>
      <c r="C66" s="70" t="s">
        <v>6</v>
      </c>
      <c r="D66" s="72">
        <v>1</v>
      </c>
      <c r="E66" s="80">
        <v>1300</v>
      </c>
      <c r="F66" s="79">
        <v>1300</v>
      </c>
      <c r="G66" s="73">
        <f t="shared" si="3"/>
        <v>1300</v>
      </c>
      <c r="H66" s="74"/>
    </row>
    <row r="67" spans="1:8" s="75" customFormat="1" ht="15" x14ac:dyDescent="0.2">
      <c r="A67" s="109" t="s">
        <v>172</v>
      </c>
      <c r="B67" s="85" t="s">
        <v>110</v>
      </c>
      <c r="C67" s="70" t="s">
        <v>6</v>
      </c>
      <c r="D67" s="72">
        <v>2</v>
      </c>
      <c r="E67" s="80">
        <v>1900</v>
      </c>
      <c r="F67" s="79">
        <v>1900</v>
      </c>
      <c r="G67" s="73">
        <f t="shared" si="3"/>
        <v>3800</v>
      </c>
      <c r="H67" s="74"/>
    </row>
    <row r="68" spans="1:8" s="4" customFormat="1" ht="15" x14ac:dyDescent="0.2">
      <c r="A68" s="109" t="s">
        <v>171</v>
      </c>
      <c r="B68" s="86" t="s">
        <v>70</v>
      </c>
      <c r="C68" s="6" t="s">
        <v>65</v>
      </c>
      <c r="D68" s="9">
        <v>1</v>
      </c>
      <c r="E68" s="80">
        <v>700</v>
      </c>
      <c r="F68" s="79">
        <v>700</v>
      </c>
      <c r="G68" s="73">
        <f t="shared" si="3"/>
        <v>700</v>
      </c>
      <c r="H68" s="57"/>
    </row>
    <row r="69" spans="1:8" s="4" customFormat="1" ht="15" x14ac:dyDescent="0.2">
      <c r="A69" s="109" t="s">
        <v>178</v>
      </c>
      <c r="B69" s="86" t="s">
        <v>71</v>
      </c>
      <c r="C69" s="6" t="s">
        <v>65</v>
      </c>
      <c r="D69" s="9">
        <v>1</v>
      </c>
      <c r="E69" s="80">
        <v>700</v>
      </c>
      <c r="F69" s="79">
        <v>700</v>
      </c>
      <c r="G69" s="73">
        <f t="shared" si="3"/>
        <v>700</v>
      </c>
      <c r="H69" s="57"/>
    </row>
    <row r="70" spans="1:8" s="4" customFormat="1" ht="15" x14ac:dyDescent="0.2">
      <c r="A70" s="109" t="s">
        <v>179</v>
      </c>
      <c r="B70" s="86" t="s">
        <v>80</v>
      </c>
      <c r="C70" s="6" t="s">
        <v>65</v>
      </c>
      <c r="D70" s="9">
        <v>50</v>
      </c>
      <c r="E70" s="80">
        <v>150</v>
      </c>
      <c r="F70" s="79">
        <v>500</v>
      </c>
      <c r="G70" s="73">
        <f t="shared" si="3"/>
        <v>25000</v>
      </c>
      <c r="H70" s="57"/>
    </row>
    <row r="71" spans="1:8" s="4" customFormat="1" ht="15" x14ac:dyDescent="0.2">
      <c r="A71" s="109" t="s">
        <v>180</v>
      </c>
      <c r="B71" s="86" t="s">
        <v>72</v>
      </c>
      <c r="C71" s="6" t="s">
        <v>65</v>
      </c>
      <c r="D71" s="9">
        <v>50</v>
      </c>
      <c r="E71" s="80">
        <v>150</v>
      </c>
      <c r="F71" s="79">
        <v>150</v>
      </c>
      <c r="G71" s="73">
        <f t="shared" si="3"/>
        <v>7500</v>
      </c>
      <c r="H71" s="57"/>
    </row>
    <row r="72" spans="1:8" s="4" customFormat="1" ht="15" x14ac:dyDescent="0.2">
      <c r="A72" s="109" t="s">
        <v>181</v>
      </c>
      <c r="B72" s="86" t="s">
        <v>81</v>
      </c>
      <c r="C72" s="6" t="s">
        <v>65</v>
      </c>
      <c r="D72" s="9">
        <v>100</v>
      </c>
      <c r="E72" s="80">
        <v>500</v>
      </c>
      <c r="F72" s="79">
        <v>600</v>
      </c>
      <c r="G72" s="73">
        <f t="shared" si="3"/>
        <v>60000</v>
      </c>
      <c r="H72" s="57"/>
    </row>
    <row r="73" spans="1:8" s="4" customFormat="1" ht="15" x14ac:dyDescent="0.2">
      <c r="A73" s="109" t="s">
        <v>182</v>
      </c>
      <c r="B73" s="86" t="s">
        <v>83</v>
      </c>
      <c r="C73" s="6" t="s">
        <v>65</v>
      </c>
      <c r="D73" s="9">
        <v>50</v>
      </c>
      <c r="E73" s="80">
        <v>600</v>
      </c>
      <c r="F73" s="79">
        <v>700</v>
      </c>
      <c r="G73" s="73">
        <f t="shared" si="3"/>
        <v>35000</v>
      </c>
      <c r="H73" s="57"/>
    </row>
    <row r="74" spans="1:8" s="4" customFormat="1" ht="15" x14ac:dyDescent="0.2">
      <c r="A74" s="109" t="s">
        <v>183</v>
      </c>
      <c r="B74" s="86" t="s">
        <v>79</v>
      </c>
      <c r="C74" s="6" t="s">
        <v>65</v>
      </c>
      <c r="D74" s="9">
        <v>50</v>
      </c>
      <c r="E74" s="80">
        <v>300</v>
      </c>
      <c r="F74" s="79">
        <v>300</v>
      </c>
      <c r="G74" s="73">
        <f t="shared" si="3"/>
        <v>15000</v>
      </c>
      <c r="H74" s="57"/>
    </row>
    <row r="75" spans="1:8" s="4" customFormat="1" ht="15" x14ac:dyDescent="0.2">
      <c r="A75" s="109" t="s">
        <v>184</v>
      </c>
      <c r="B75" s="86" t="s">
        <v>101</v>
      </c>
      <c r="C75" s="6" t="s">
        <v>65</v>
      </c>
      <c r="D75" s="9">
        <v>50</v>
      </c>
      <c r="E75" s="80">
        <v>200</v>
      </c>
      <c r="F75" s="79">
        <v>200</v>
      </c>
      <c r="G75" s="73">
        <f t="shared" si="3"/>
        <v>10000</v>
      </c>
      <c r="H75" s="57"/>
    </row>
    <row r="76" spans="1:8" s="4" customFormat="1" ht="15" x14ac:dyDescent="0.2">
      <c r="A76" s="109" t="s">
        <v>185</v>
      </c>
      <c r="B76" s="86" t="s">
        <v>105</v>
      </c>
      <c r="C76" s="6" t="s">
        <v>65</v>
      </c>
      <c r="D76" s="9">
        <v>50</v>
      </c>
      <c r="E76" s="80">
        <v>700</v>
      </c>
      <c r="F76" s="79">
        <v>700</v>
      </c>
      <c r="G76" s="73">
        <f t="shared" si="3"/>
        <v>35000</v>
      </c>
      <c r="H76" s="57"/>
    </row>
    <row r="77" spans="1:8" s="75" customFormat="1" ht="28.5" x14ac:dyDescent="0.2">
      <c r="A77" s="109" t="s">
        <v>186</v>
      </c>
      <c r="B77" s="85" t="s">
        <v>88</v>
      </c>
      <c r="C77" s="70" t="s">
        <v>6</v>
      </c>
      <c r="D77" s="72">
        <v>5</v>
      </c>
      <c r="E77" s="80">
        <v>7000</v>
      </c>
      <c r="F77" s="79">
        <v>7000</v>
      </c>
      <c r="G77" s="73">
        <f>F77*D77</f>
        <v>35000</v>
      </c>
      <c r="H77" s="74"/>
    </row>
    <row r="78" spans="1:8" s="75" customFormat="1" ht="15" x14ac:dyDescent="0.2">
      <c r="A78" s="109" t="s">
        <v>187</v>
      </c>
      <c r="B78" s="85" t="s">
        <v>97</v>
      </c>
      <c r="C78" s="70" t="s">
        <v>6</v>
      </c>
      <c r="D78" s="72">
        <v>5</v>
      </c>
      <c r="E78" s="80">
        <v>4000</v>
      </c>
      <c r="F78" s="79">
        <v>4000</v>
      </c>
      <c r="G78" s="73">
        <f>F78*D78</f>
        <v>20000</v>
      </c>
      <c r="H78" s="74"/>
    </row>
    <row r="79" spans="1:8" s="4" customFormat="1" ht="15" x14ac:dyDescent="0.2">
      <c r="A79" s="109" t="s">
        <v>188</v>
      </c>
      <c r="B79" s="69" t="s">
        <v>100</v>
      </c>
      <c r="C79" s="6" t="s">
        <v>6</v>
      </c>
      <c r="D79" s="9">
        <v>1</v>
      </c>
      <c r="E79" s="80">
        <v>900</v>
      </c>
      <c r="F79" s="79">
        <v>900</v>
      </c>
      <c r="G79" s="73">
        <f>F79*D79</f>
        <v>900</v>
      </c>
      <c r="H79" s="57"/>
    </row>
    <row r="80" spans="1:8" s="4" customFormat="1" ht="15" x14ac:dyDescent="0.2">
      <c r="A80" s="109" t="s">
        <v>189</v>
      </c>
      <c r="B80" s="69" t="s">
        <v>170</v>
      </c>
      <c r="C80" s="6" t="s">
        <v>65</v>
      </c>
      <c r="D80" s="9">
        <v>1</v>
      </c>
      <c r="E80" s="80">
        <v>800</v>
      </c>
      <c r="F80" s="79">
        <v>800</v>
      </c>
      <c r="G80" s="73">
        <f>F80*D80</f>
        <v>800</v>
      </c>
      <c r="H80" s="57"/>
    </row>
    <row r="81" spans="1:10" s="75" customFormat="1" ht="28.5" x14ac:dyDescent="0.2">
      <c r="A81" s="109" t="s">
        <v>190</v>
      </c>
      <c r="B81" s="85" t="s">
        <v>90</v>
      </c>
      <c r="C81" s="70" t="s">
        <v>6</v>
      </c>
      <c r="D81" s="72">
        <v>2</v>
      </c>
      <c r="E81" s="80">
        <v>3000</v>
      </c>
      <c r="F81" s="79">
        <v>3000</v>
      </c>
      <c r="G81" s="73">
        <f t="shared" si="3"/>
        <v>6000</v>
      </c>
      <c r="H81" s="74"/>
    </row>
    <row r="82" spans="1:10" s="75" customFormat="1" ht="28.5" x14ac:dyDescent="0.2">
      <c r="A82" s="109" t="s">
        <v>191</v>
      </c>
      <c r="B82" s="101" t="s">
        <v>126</v>
      </c>
      <c r="C82" s="70" t="s">
        <v>6</v>
      </c>
      <c r="D82" s="72">
        <v>10</v>
      </c>
      <c r="E82" s="80">
        <v>2500</v>
      </c>
      <c r="F82" s="79">
        <v>2500</v>
      </c>
      <c r="G82" s="73">
        <f t="shared" si="3"/>
        <v>25000</v>
      </c>
      <c r="H82" s="74"/>
    </row>
    <row r="83" spans="1:10" s="24" customFormat="1" ht="15.75" customHeight="1" thickBot="1" x14ac:dyDescent="0.3">
      <c r="A83" s="60"/>
      <c r="B83" s="61" t="s">
        <v>50</v>
      </c>
      <c r="C83" s="62"/>
      <c r="D83" s="63"/>
      <c r="E83" s="82"/>
      <c r="F83" s="135"/>
      <c r="G83" s="89">
        <f>SUM(G19:G82)</f>
        <v>1048450</v>
      </c>
      <c r="H83" s="57"/>
    </row>
    <row r="84" spans="1:10" s="23" customFormat="1" ht="21.75" thickTop="1" thickBot="1" x14ac:dyDescent="0.35">
      <c r="A84" s="18" t="s">
        <v>52</v>
      </c>
      <c r="B84" s="19" t="s">
        <v>51</v>
      </c>
      <c r="C84" s="55"/>
      <c r="D84" s="20"/>
      <c r="E84" s="21"/>
      <c r="F84" s="21"/>
      <c r="G84" s="22"/>
      <c r="H84" s="22"/>
    </row>
    <row r="85" spans="1:10" s="24" customFormat="1" ht="17.25" thickTop="1" x14ac:dyDescent="0.25">
      <c r="A85" s="32" t="s">
        <v>53</v>
      </c>
      <c r="B85" s="53" t="s">
        <v>56</v>
      </c>
      <c r="C85" s="26"/>
      <c r="D85" s="27"/>
      <c r="E85" s="27"/>
      <c r="F85" s="76"/>
      <c r="G85" s="49"/>
      <c r="H85" s="97"/>
      <c r="I85" s="45"/>
    </row>
    <row r="86" spans="1:10" s="4" customFormat="1" ht="15" x14ac:dyDescent="0.25">
      <c r="A86" s="46" t="s">
        <v>54</v>
      </c>
      <c r="B86" s="3" t="s">
        <v>7</v>
      </c>
      <c r="C86" s="6" t="s">
        <v>8</v>
      </c>
      <c r="D86" s="6" t="s">
        <v>10</v>
      </c>
      <c r="E86" s="121">
        <v>135</v>
      </c>
      <c r="F86" s="136">
        <v>135</v>
      </c>
      <c r="G86" s="11">
        <f>F86*D86</f>
        <v>20250</v>
      </c>
      <c r="H86" s="98"/>
    </row>
    <row r="87" spans="1:10" s="4" customFormat="1" ht="15" x14ac:dyDescent="0.25">
      <c r="A87" s="47" t="s">
        <v>55</v>
      </c>
      <c r="B87" s="5" t="s">
        <v>9</v>
      </c>
      <c r="C87" s="7" t="s">
        <v>8</v>
      </c>
      <c r="D87" s="7" t="s">
        <v>10</v>
      </c>
      <c r="E87" s="122">
        <v>90</v>
      </c>
      <c r="F87" s="136">
        <v>90</v>
      </c>
      <c r="G87" s="11">
        <f>F87*D87</f>
        <v>13500</v>
      </c>
      <c r="H87" s="98"/>
    </row>
    <row r="88" spans="1:10" s="4" customFormat="1" ht="15" x14ac:dyDescent="0.25">
      <c r="A88" s="17"/>
      <c r="B88" s="15" t="s">
        <v>57</v>
      </c>
      <c r="C88" s="16"/>
      <c r="D88" s="16"/>
      <c r="E88" s="16"/>
      <c r="F88" s="78"/>
      <c r="G88" s="91">
        <f>SUM(G86:G87)</f>
        <v>33750</v>
      </c>
      <c r="H88" s="98"/>
    </row>
    <row r="89" spans="1:10" s="24" customFormat="1" ht="15.75" customHeight="1" x14ac:dyDescent="0.25">
      <c r="A89" s="28">
        <v>3.2</v>
      </c>
      <c r="B89" s="29" t="s">
        <v>58</v>
      </c>
      <c r="C89" s="30"/>
      <c r="D89" s="31"/>
      <c r="E89" s="31"/>
      <c r="F89" s="31"/>
      <c r="G89" s="92"/>
      <c r="H89" s="84"/>
    </row>
    <row r="90" spans="1:10" s="4" customFormat="1" x14ac:dyDescent="0.2">
      <c r="A90" s="46" t="s">
        <v>59</v>
      </c>
      <c r="B90" s="3" t="s">
        <v>27</v>
      </c>
      <c r="C90" s="6" t="s">
        <v>6</v>
      </c>
      <c r="D90" s="6" t="s">
        <v>18</v>
      </c>
      <c r="E90" s="25">
        <v>400000</v>
      </c>
      <c r="F90" s="25"/>
      <c r="G90" s="11">
        <f t="shared" ref="G90" si="4">E90*D90</f>
        <v>400000</v>
      </c>
      <c r="H90" s="99"/>
    </row>
    <row r="91" spans="1:10" ht="15" x14ac:dyDescent="0.25">
      <c r="A91" s="48"/>
      <c r="B91" s="51" t="s">
        <v>60</v>
      </c>
      <c r="C91" s="35"/>
      <c r="D91" s="36"/>
      <c r="E91" s="36"/>
      <c r="F91" s="36"/>
      <c r="G91" s="93">
        <f>SUM(G90)</f>
        <v>400000</v>
      </c>
      <c r="H91" s="99"/>
      <c r="I91" s="42"/>
      <c r="J91" s="43"/>
    </row>
    <row r="92" spans="1:10" ht="15.75" x14ac:dyDescent="0.25">
      <c r="A92" s="33"/>
      <c r="B92" s="34" t="s">
        <v>61</v>
      </c>
      <c r="C92" s="35" t="s">
        <v>23</v>
      </c>
      <c r="D92" s="36"/>
      <c r="E92" s="37"/>
      <c r="F92" s="137">
        <v>0.05</v>
      </c>
      <c r="G92" s="94"/>
      <c r="H92" s="99"/>
      <c r="I92" s="44"/>
      <c r="J92" s="43"/>
    </row>
    <row r="93" spans="1:10" ht="15" x14ac:dyDescent="0.25">
      <c r="A93" s="38"/>
      <c r="B93" s="39" t="s">
        <v>62</v>
      </c>
      <c r="C93" s="40"/>
      <c r="D93" s="41"/>
      <c r="E93" s="41"/>
      <c r="F93" s="41"/>
      <c r="G93" s="95">
        <f>G91*(1+F92)</f>
        <v>420000</v>
      </c>
      <c r="H93" s="99"/>
      <c r="I93" s="42"/>
      <c r="J93" s="43"/>
    </row>
    <row r="94" spans="1:10" ht="15.75" thickBot="1" x14ac:dyDescent="0.3">
      <c r="A94" s="60"/>
      <c r="B94" s="64" t="s">
        <v>63</v>
      </c>
      <c r="C94" s="62"/>
      <c r="D94" s="63"/>
      <c r="E94" s="63"/>
      <c r="F94" s="63"/>
      <c r="G94" s="96">
        <f>G88+G93</f>
        <v>453750</v>
      </c>
      <c r="H94" s="100"/>
      <c r="I94" s="42"/>
      <c r="J94" s="43"/>
    </row>
    <row r="95" spans="1:10" s="115" customFormat="1" ht="27" thickTop="1" x14ac:dyDescent="0.35">
      <c r="A95" s="110"/>
      <c r="B95" s="111" t="s">
        <v>29</v>
      </c>
      <c r="C95" s="111"/>
      <c r="D95" s="111"/>
      <c r="E95" s="112"/>
      <c r="F95" s="113"/>
      <c r="G95" s="113">
        <f>G94+G83+G17</f>
        <v>1722700</v>
      </c>
      <c r="H95" s="114"/>
    </row>
    <row r="96" spans="1:10" s="115" customFormat="1" ht="27" thickBot="1" x14ac:dyDescent="0.4">
      <c r="A96" s="116"/>
      <c r="B96" s="117" t="s">
        <v>17</v>
      </c>
      <c r="C96" s="117"/>
      <c r="D96" s="117"/>
      <c r="E96" s="118"/>
      <c r="F96" s="119"/>
      <c r="G96" s="119">
        <f>G95*1.17</f>
        <v>2015558.9999999998</v>
      </c>
      <c r="H96" s="120"/>
    </row>
    <row r="97" spans="3:8" ht="15" thickTop="1" x14ac:dyDescent="0.2">
      <c r="H97"/>
    </row>
    <row r="98" spans="3:8" x14ac:dyDescent="0.2">
      <c r="H98"/>
    </row>
    <row r="99" spans="3:8" x14ac:dyDescent="0.2">
      <c r="H99"/>
    </row>
    <row r="100" spans="3:8" x14ac:dyDescent="0.2">
      <c r="H100"/>
    </row>
    <row r="101" spans="3:8" x14ac:dyDescent="0.2">
      <c r="H101"/>
    </row>
    <row r="102" spans="3:8" x14ac:dyDescent="0.2">
      <c r="C102"/>
      <c r="D102"/>
      <c r="E102"/>
      <c r="F102"/>
      <c r="G102" s="90"/>
      <c r="H102"/>
    </row>
    <row r="103" spans="3:8" x14ac:dyDescent="0.2">
      <c r="C103"/>
      <c r="D103"/>
      <c r="E103"/>
      <c r="F103"/>
      <c r="G103" s="90"/>
      <c r="H103"/>
    </row>
    <row r="104" spans="3:8" x14ac:dyDescent="0.2">
      <c r="C104"/>
      <c r="D104"/>
      <c r="E104"/>
      <c r="F104"/>
      <c r="G104" s="90"/>
      <c r="H104"/>
    </row>
    <row r="105" spans="3:8" x14ac:dyDescent="0.2">
      <c r="C105"/>
      <c r="D105"/>
      <c r="E105"/>
      <c r="F105"/>
      <c r="G105" s="90"/>
      <c r="H105"/>
    </row>
    <row r="106" spans="3:8" x14ac:dyDescent="0.2">
      <c r="C106"/>
      <c r="D106"/>
      <c r="E106"/>
      <c r="F106"/>
      <c r="G106" s="90"/>
      <c r="H106"/>
    </row>
    <row r="107" spans="3:8" x14ac:dyDescent="0.2">
      <c r="C107"/>
      <c r="D107"/>
      <c r="E107"/>
      <c r="F107"/>
      <c r="G107" s="90"/>
      <c r="H107"/>
    </row>
    <row r="108" spans="3:8" x14ac:dyDescent="0.2">
      <c r="C108"/>
      <c r="D108"/>
      <c r="E108"/>
      <c r="F108"/>
      <c r="G108" s="90"/>
      <c r="H108"/>
    </row>
    <row r="109" spans="3:8" x14ac:dyDescent="0.2">
      <c r="C109"/>
      <c r="D109"/>
      <c r="E109"/>
      <c r="F109"/>
      <c r="G109" s="90"/>
      <c r="H109"/>
    </row>
    <row r="110" spans="3:8" x14ac:dyDescent="0.2">
      <c r="C110"/>
      <c r="D110"/>
      <c r="E110"/>
      <c r="F110"/>
      <c r="G110" s="90"/>
      <c r="H110"/>
    </row>
    <row r="111" spans="3:8" x14ac:dyDescent="0.2">
      <c r="C111"/>
      <c r="D111"/>
      <c r="E111"/>
      <c r="F111"/>
      <c r="G111" s="90"/>
      <c r="H111"/>
    </row>
    <row r="112" spans="3:8" x14ac:dyDescent="0.2">
      <c r="C112"/>
      <c r="D112"/>
      <c r="E112"/>
      <c r="F112"/>
      <c r="G112" s="90"/>
      <c r="H112"/>
    </row>
    <row r="113" spans="3:8" x14ac:dyDescent="0.2">
      <c r="C113"/>
      <c r="D113"/>
      <c r="E113"/>
      <c r="F113"/>
      <c r="G113" s="90"/>
      <c r="H113"/>
    </row>
    <row r="114" spans="3:8" x14ac:dyDescent="0.2">
      <c r="C114"/>
      <c r="D114"/>
      <c r="E114"/>
      <c r="F114"/>
      <c r="G114" s="90"/>
      <c r="H114"/>
    </row>
    <row r="115" spans="3:8" x14ac:dyDescent="0.2">
      <c r="C115"/>
      <c r="D115"/>
      <c r="E115"/>
      <c r="F115"/>
      <c r="G115" s="90"/>
      <c r="H115"/>
    </row>
    <row r="116" spans="3:8" x14ac:dyDescent="0.2">
      <c r="C116"/>
      <c r="D116"/>
      <c r="E116"/>
      <c r="F116"/>
      <c r="G116" s="90"/>
      <c r="H116"/>
    </row>
    <row r="117" spans="3:8" x14ac:dyDescent="0.2">
      <c r="C117"/>
      <c r="D117"/>
      <c r="E117"/>
      <c r="F117"/>
      <c r="G117" s="90"/>
      <c r="H117"/>
    </row>
    <row r="118" spans="3:8" x14ac:dyDescent="0.2">
      <c r="C118"/>
      <c r="D118"/>
      <c r="E118"/>
      <c r="F118"/>
      <c r="G118" s="90"/>
      <c r="H118"/>
    </row>
    <row r="119" spans="3:8" x14ac:dyDescent="0.2">
      <c r="C119"/>
      <c r="D119"/>
      <c r="E119"/>
      <c r="F119"/>
      <c r="G119" s="90"/>
      <c r="H119"/>
    </row>
    <row r="120" spans="3:8" x14ac:dyDescent="0.2">
      <c r="C120"/>
      <c r="D120"/>
      <c r="E120"/>
      <c r="F120"/>
      <c r="G120" s="90"/>
      <c r="H120"/>
    </row>
    <row r="121" spans="3:8" x14ac:dyDescent="0.2">
      <c r="C121"/>
      <c r="D121"/>
      <c r="E121"/>
      <c r="F121"/>
      <c r="G121" s="90"/>
      <c r="H121"/>
    </row>
    <row r="122" spans="3:8" x14ac:dyDescent="0.2">
      <c r="C122"/>
      <c r="D122"/>
      <c r="E122"/>
      <c r="F122"/>
      <c r="G122" s="90"/>
      <c r="H122"/>
    </row>
    <row r="123" spans="3:8" x14ac:dyDescent="0.2">
      <c r="C123"/>
      <c r="D123"/>
      <c r="E123"/>
      <c r="F123"/>
      <c r="G123" s="90"/>
      <c r="H123"/>
    </row>
    <row r="124" spans="3:8" x14ac:dyDescent="0.2">
      <c r="C124"/>
      <c r="D124"/>
      <c r="E124"/>
      <c r="F124"/>
      <c r="G124" s="90"/>
      <c r="H124"/>
    </row>
    <row r="125" spans="3:8" x14ac:dyDescent="0.2">
      <c r="C125"/>
      <c r="D125"/>
      <c r="E125"/>
      <c r="F125"/>
      <c r="G125" s="90"/>
      <c r="H125"/>
    </row>
    <row r="126" spans="3:8" x14ac:dyDescent="0.2">
      <c r="C126"/>
      <c r="D126"/>
      <c r="E126"/>
      <c r="F126"/>
      <c r="G126" s="90"/>
      <c r="H126"/>
    </row>
    <row r="127" spans="3:8" x14ac:dyDescent="0.2">
      <c r="C127"/>
      <c r="D127"/>
      <c r="E127"/>
      <c r="F127"/>
      <c r="G127" s="90"/>
      <c r="H127"/>
    </row>
    <row r="128" spans="3:8" x14ac:dyDescent="0.2">
      <c r="C128"/>
      <c r="D128"/>
      <c r="E128"/>
      <c r="F128"/>
      <c r="G128" s="90"/>
      <c r="H128"/>
    </row>
    <row r="129" spans="3:8" x14ac:dyDescent="0.2">
      <c r="C129"/>
      <c r="D129"/>
      <c r="E129"/>
      <c r="F129"/>
      <c r="G129" s="90"/>
      <c r="H129"/>
    </row>
    <row r="130" spans="3:8" x14ac:dyDescent="0.2">
      <c r="C130"/>
      <c r="D130"/>
      <c r="E130"/>
      <c r="F130"/>
      <c r="G130" s="90"/>
      <c r="H130"/>
    </row>
    <row r="131" spans="3:8" x14ac:dyDescent="0.2">
      <c r="C131"/>
      <c r="D131"/>
      <c r="E131"/>
      <c r="F131"/>
      <c r="G131" s="90"/>
      <c r="H131"/>
    </row>
    <row r="132" spans="3:8" x14ac:dyDescent="0.2">
      <c r="C132"/>
      <c r="D132"/>
      <c r="E132"/>
      <c r="F132"/>
      <c r="G132" s="90"/>
      <c r="H132"/>
    </row>
    <row r="133" spans="3:8" x14ac:dyDescent="0.2">
      <c r="C133"/>
      <c r="D133"/>
      <c r="E133"/>
      <c r="F133"/>
      <c r="G133" s="90"/>
      <c r="H133"/>
    </row>
    <row r="134" spans="3:8" x14ac:dyDescent="0.2">
      <c r="C134"/>
      <c r="D134"/>
      <c r="E134"/>
      <c r="F134"/>
      <c r="G134" s="90"/>
      <c r="H134"/>
    </row>
    <row r="135" spans="3:8" x14ac:dyDescent="0.2">
      <c r="C135"/>
      <c r="D135"/>
      <c r="E135"/>
      <c r="F135"/>
      <c r="G135" s="90"/>
      <c r="H135"/>
    </row>
    <row r="136" spans="3:8" x14ac:dyDescent="0.2">
      <c r="C136"/>
      <c r="D136"/>
      <c r="E136"/>
      <c r="F136"/>
      <c r="G136" s="90"/>
      <c r="H136"/>
    </row>
    <row r="137" spans="3:8" x14ac:dyDescent="0.2">
      <c r="C137"/>
      <c r="D137"/>
      <c r="E137"/>
      <c r="F137"/>
      <c r="G137" s="90"/>
      <c r="H137"/>
    </row>
    <row r="138" spans="3:8" x14ac:dyDescent="0.2">
      <c r="C138"/>
      <c r="D138"/>
      <c r="E138"/>
      <c r="F138"/>
      <c r="G138" s="90"/>
      <c r="H138"/>
    </row>
    <row r="139" spans="3:8" x14ac:dyDescent="0.2">
      <c r="C139"/>
      <c r="D139"/>
      <c r="E139"/>
      <c r="F139"/>
      <c r="G139" s="90"/>
      <c r="H139"/>
    </row>
    <row r="140" spans="3:8" x14ac:dyDescent="0.2">
      <c r="C140"/>
      <c r="D140"/>
      <c r="E140"/>
      <c r="F140"/>
      <c r="G140" s="90"/>
    </row>
    <row r="141" spans="3:8" x14ac:dyDescent="0.2">
      <c r="C141"/>
      <c r="D141"/>
      <c r="E141"/>
      <c r="F141"/>
      <c r="G141" s="90"/>
    </row>
    <row r="142" spans="3:8" x14ac:dyDescent="0.2">
      <c r="C142"/>
      <c r="D142"/>
      <c r="E142"/>
      <c r="F142"/>
      <c r="G142" s="90"/>
    </row>
    <row r="143" spans="3:8" x14ac:dyDescent="0.2">
      <c r="C143"/>
      <c r="D143"/>
      <c r="E143"/>
      <c r="F143"/>
      <c r="G143" s="90"/>
    </row>
    <row r="144" spans="3:8" x14ac:dyDescent="0.2">
      <c r="C144"/>
      <c r="D144"/>
      <c r="E144"/>
      <c r="F144"/>
      <c r="G144" s="90"/>
    </row>
    <row r="145" spans="3:7" x14ac:dyDescent="0.2">
      <c r="C145"/>
      <c r="D145"/>
      <c r="E145"/>
      <c r="F145"/>
      <c r="G145" s="90"/>
    </row>
    <row r="146" spans="3:7" x14ac:dyDescent="0.2">
      <c r="C146"/>
      <c r="D146"/>
      <c r="E146"/>
      <c r="F146"/>
      <c r="G146" s="90"/>
    </row>
    <row r="147" spans="3:7" x14ac:dyDescent="0.2">
      <c r="C147"/>
      <c r="D147"/>
      <c r="E147"/>
      <c r="F147"/>
      <c r="G147" s="90"/>
    </row>
    <row r="148" spans="3:7" x14ac:dyDescent="0.2">
      <c r="C148"/>
      <c r="D148"/>
      <c r="E148"/>
      <c r="F148"/>
      <c r="G148" s="90"/>
    </row>
    <row r="149" spans="3:7" x14ac:dyDescent="0.2">
      <c r="C149"/>
      <c r="D149"/>
      <c r="E149"/>
      <c r="F149"/>
      <c r="G149" s="90"/>
    </row>
    <row r="150" spans="3:7" x14ac:dyDescent="0.2">
      <c r="C150"/>
      <c r="D150"/>
      <c r="E150"/>
      <c r="F150"/>
      <c r="G150" s="90"/>
    </row>
    <row r="151" spans="3:7" x14ac:dyDescent="0.2">
      <c r="C151"/>
      <c r="D151"/>
      <c r="E151"/>
      <c r="F151"/>
      <c r="G151" s="90"/>
    </row>
  </sheetData>
  <mergeCells count="1">
    <mergeCell ref="A1:G1"/>
  </mergeCells>
  <pageMargins left="0.15748031496062992" right="0.15748031496062992" top="0.23622047244094491" bottom="0.23622047244094491" header="0.15748031496062992" footer="0.15748031496062992"/>
  <pageSetup paperSize="9" scale="51" orientation="portrait" r:id="rId1"/>
  <rowBreaks count="1" manualBreakCount="1">
    <brk id="83" max="7" man="1"/>
  </rowBreaks>
  <ignoredErrors>
    <ignoredError sqref="B86:C86 B87:C87 C90:D90 G90 D86:D8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"/>
  <sheetViews>
    <sheetView rightToLeft="1" view="pageBreakPreview" zoomScaleNormal="100" zoomScaleSheetLayoutView="100" workbookViewId="0">
      <pane ySplit="2" topLeftCell="A3" activePane="bottomLeft" state="frozen"/>
      <selection pane="bottomLeft" sqref="A1:G1"/>
    </sheetView>
  </sheetViews>
  <sheetFormatPr defaultRowHeight="14.25" x14ac:dyDescent="0.2"/>
  <cols>
    <col min="1" max="1" width="5.875" style="8" bestFit="1" customWidth="1"/>
    <col min="2" max="2" width="47.375" bestFit="1" customWidth="1"/>
    <col min="3" max="3" width="6.375" style="8" bestFit="1" customWidth="1"/>
    <col min="4" max="4" width="7.375" style="8" customWidth="1"/>
    <col min="5" max="6" width="8.75" style="12"/>
    <col min="7" max="7" width="15.75" style="65" customWidth="1"/>
    <col min="8" max="8" width="13.125" style="12" customWidth="1"/>
  </cols>
  <sheetData>
    <row r="1" spans="1:9" ht="27.75" thickTop="1" thickBot="1" x14ac:dyDescent="0.45">
      <c r="A1" s="144" t="s">
        <v>194</v>
      </c>
      <c r="B1" s="145"/>
      <c r="C1" s="145"/>
      <c r="D1" s="145"/>
      <c r="E1" s="145"/>
      <c r="F1" s="145"/>
      <c r="G1" s="146"/>
      <c r="H1" s="56">
        <f>G96</f>
        <v>1031296.4999999999</v>
      </c>
    </row>
    <row r="2" spans="1:9" ht="31.5" thickTop="1" thickBot="1" x14ac:dyDescent="0.25">
      <c r="A2" s="1" t="s">
        <v>0</v>
      </c>
      <c r="B2" s="2" t="s">
        <v>1</v>
      </c>
      <c r="C2" s="2" t="s">
        <v>4</v>
      </c>
      <c r="D2" s="2" t="s">
        <v>5</v>
      </c>
      <c r="E2" s="10" t="s">
        <v>66</v>
      </c>
      <c r="F2" s="10" t="s">
        <v>67</v>
      </c>
      <c r="G2" s="13" t="s">
        <v>2</v>
      </c>
      <c r="H2" s="58" t="s">
        <v>30</v>
      </c>
    </row>
    <row r="3" spans="1:9" s="23" customFormat="1" ht="21.75" customHeight="1" thickTop="1" thickBot="1" x14ac:dyDescent="0.35">
      <c r="A3" s="18" t="s">
        <v>18</v>
      </c>
      <c r="B3" s="19" t="s">
        <v>24</v>
      </c>
      <c r="C3" s="20"/>
      <c r="D3" s="20"/>
      <c r="E3" s="21"/>
      <c r="F3" s="21"/>
      <c r="G3" s="22"/>
      <c r="H3" s="22"/>
    </row>
    <row r="4" spans="1:9" s="24" customFormat="1" ht="17.25" thickTop="1" x14ac:dyDescent="0.25">
      <c r="A4" s="32" t="s">
        <v>19</v>
      </c>
      <c r="B4" s="53" t="s">
        <v>31</v>
      </c>
      <c r="C4" s="26"/>
      <c r="D4" s="27"/>
      <c r="E4" s="27"/>
      <c r="F4" s="76"/>
      <c r="G4" s="49"/>
      <c r="H4" s="66"/>
      <c r="I4" s="45"/>
    </row>
    <row r="5" spans="1:9" s="4" customFormat="1" ht="15" x14ac:dyDescent="0.2">
      <c r="A5" s="46" t="s">
        <v>32</v>
      </c>
      <c r="B5" s="3" t="s">
        <v>3</v>
      </c>
      <c r="C5" s="6" t="s">
        <v>6</v>
      </c>
      <c r="D5" s="9">
        <v>0</v>
      </c>
      <c r="E5" s="80">
        <f>'[1]נב"מ'!E5</f>
        <v>135000</v>
      </c>
      <c r="F5" s="79">
        <v>135000</v>
      </c>
      <c r="G5" s="73">
        <f>F5*D5</f>
        <v>0</v>
      </c>
      <c r="H5" s="14">
        <v>600</v>
      </c>
      <c r="I5" s="65"/>
    </row>
    <row r="6" spans="1:9" s="4" customFormat="1" ht="15" x14ac:dyDescent="0.2">
      <c r="A6" s="47" t="s">
        <v>33</v>
      </c>
      <c r="B6" s="5" t="s">
        <v>13</v>
      </c>
      <c r="C6" s="7" t="s">
        <v>6</v>
      </c>
      <c r="D6" s="133">
        <v>0</v>
      </c>
      <c r="E6" s="105">
        <f>'[1]נב"מ'!E6</f>
        <v>9000</v>
      </c>
      <c r="F6" s="106">
        <v>9000</v>
      </c>
      <c r="G6" s="107">
        <f t="shared" ref="G6:G16" si="0">F6*D6</f>
        <v>0</v>
      </c>
      <c r="H6" s="134">
        <v>40</v>
      </c>
      <c r="I6" s="65"/>
    </row>
    <row r="7" spans="1:9" s="4" customFormat="1" ht="15" x14ac:dyDescent="0.2">
      <c r="A7" s="47" t="s">
        <v>34</v>
      </c>
      <c r="B7" s="5" t="s">
        <v>14</v>
      </c>
      <c r="C7" s="7" t="s">
        <v>6</v>
      </c>
      <c r="D7" s="133">
        <v>0</v>
      </c>
      <c r="E7" s="105">
        <f>'[1]נב"מ'!E7</f>
        <v>13500</v>
      </c>
      <c r="F7" s="106">
        <v>13500</v>
      </c>
      <c r="G7" s="107">
        <f t="shared" si="0"/>
        <v>0</v>
      </c>
      <c r="H7" s="134">
        <v>45</v>
      </c>
      <c r="I7" s="65"/>
    </row>
    <row r="8" spans="1:9" s="4" customFormat="1" ht="15" x14ac:dyDescent="0.2">
      <c r="A8" s="47" t="s">
        <v>35</v>
      </c>
      <c r="B8" s="5" t="s">
        <v>15</v>
      </c>
      <c r="C8" s="7" t="s">
        <v>6</v>
      </c>
      <c r="D8" s="133">
        <v>0</v>
      </c>
      <c r="E8" s="105">
        <f>'[1]נב"מ'!E8</f>
        <v>4500</v>
      </c>
      <c r="F8" s="106">
        <v>4500</v>
      </c>
      <c r="G8" s="107">
        <f t="shared" si="0"/>
        <v>0</v>
      </c>
      <c r="H8" s="143">
        <v>6.6</v>
      </c>
      <c r="I8" s="65"/>
    </row>
    <row r="9" spans="1:9" s="4" customFormat="1" ht="15" x14ac:dyDescent="0.2">
      <c r="A9" s="47" t="s">
        <v>36</v>
      </c>
      <c r="B9" s="5" t="s">
        <v>16</v>
      </c>
      <c r="C9" s="7" t="s">
        <v>6</v>
      </c>
      <c r="D9" s="133">
        <v>0</v>
      </c>
      <c r="E9" s="105">
        <f>'[1]נב"מ'!E9</f>
        <v>45000</v>
      </c>
      <c r="F9" s="106">
        <v>45000</v>
      </c>
      <c r="G9" s="107">
        <f t="shared" si="0"/>
        <v>0</v>
      </c>
      <c r="H9" s="134">
        <v>160</v>
      </c>
      <c r="I9" s="65"/>
    </row>
    <row r="10" spans="1:9" s="4" customFormat="1" ht="15" x14ac:dyDescent="0.2">
      <c r="A10" s="47" t="s">
        <v>37</v>
      </c>
      <c r="B10" s="5" t="s">
        <v>49</v>
      </c>
      <c r="C10" s="7" t="s">
        <v>6</v>
      </c>
      <c r="D10" s="133">
        <v>0</v>
      </c>
      <c r="E10" s="105">
        <f>'[1]נב"מ'!E10</f>
        <v>13500</v>
      </c>
      <c r="F10" s="106">
        <v>13500</v>
      </c>
      <c r="G10" s="107">
        <f t="shared" si="0"/>
        <v>0</v>
      </c>
      <c r="H10" s="134">
        <v>52</v>
      </c>
      <c r="I10" s="65"/>
    </row>
    <row r="11" spans="1:9" s="4" customFormat="1" ht="15" x14ac:dyDescent="0.2">
      <c r="A11" s="47" t="s">
        <v>38</v>
      </c>
      <c r="B11" s="5" t="s">
        <v>48</v>
      </c>
      <c r="C11" s="7" t="s">
        <v>6</v>
      </c>
      <c r="D11" s="133">
        <v>1</v>
      </c>
      <c r="E11" s="81">
        <v>63000</v>
      </c>
      <c r="F11" s="106">
        <v>63000</v>
      </c>
      <c r="G11" s="107">
        <f>F11*D11</f>
        <v>63000</v>
      </c>
      <c r="H11" s="134">
        <v>240</v>
      </c>
      <c r="I11" s="65"/>
    </row>
    <row r="12" spans="1:9" s="4" customFormat="1" ht="15" x14ac:dyDescent="0.2">
      <c r="A12" s="47" t="s">
        <v>39</v>
      </c>
      <c r="B12" s="5" t="s">
        <v>45</v>
      </c>
      <c r="C12" s="7" t="s">
        <v>6</v>
      </c>
      <c r="D12" s="133">
        <v>1</v>
      </c>
      <c r="E12" s="81">
        <v>30000</v>
      </c>
      <c r="F12" s="106">
        <v>30000</v>
      </c>
      <c r="G12" s="107">
        <f>F12*D12</f>
        <v>30000</v>
      </c>
      <c r="H12" s="134">
        <v>150</v>
      </c>
      <c r="I12" s="65"/>
    </row>
    <row r="13" spans="1:9" s="4" customFormat="1" ht="15" x14ac:dyDescent="0.2">
      <c r="A13" s="47" t="s">
        <v>40</v>
      </c>
      <c r="B13" s="5" t="s">
        <v>46</v>
      </c>
      <c r="C13" s="7" t="s">
        <v>6</v>
      </c>
      <c r="D13" s="133">
        <v>1</v>
      </c>
      <c r="E13" s="81">
        <v>27000</v>
      </c>
      <c r="F13" s="106">
        <v>27000</v>
      </c>
      <c r="G13" s="107">
        <f>F13*D13</f>
        <v>27000</v>
      </c>
      <c r="H13" s="134">
        <v>148</v>
      </c>
      <c r="I13" s="65"/>
    </row>
    <row r="14" spans="1:9" s="4" customFormat="1" ht="15" x14ac:dyDescent="0.2">
      <c r="A14" s="47" t="s">
        <v>41</v>
      </c>
      <c r="B14" s="5" t="s">
        <v>47</v>
      </c>
      <c r="C14" s="7" t="s">
        <v>6</v>
      </c>
      <c r="D14" s="133">
        <v>1</v>
      </c>
      <c r="E14" s="105">
        <v>27000</v>
      </c>
      <c r="F14" s="106">
        <v>27000</v>
      </c>
      <c r="G14" s="107">
        <f t="shared" si="0"/>
        <v>27000</v>
      </c>
      <c r="H14" s="134">
        <v>135</v>
      </c>
      <c r="I14" s="65"/>
    </row>
    <row r="15" spans="1:9" s="4" customFormat="1" ht="15" x14ac:dyDescent="0.2">
      <c r="A15" s="47" t="s">
        <v>42</v>
      </c>
      <c r="B15" s="5" t="s">
        <v>12</v>
      </c>
      <c r="C15" s="7" t="s">
        <v>6</v>
      </c>
      <c r="D15" s="133">
        <v>1</v>
      </c>
      <c r="E15" s="81">
        <v>4500</v>
      </c>
      <c r="F15" s="106">
        <v>4500</v>
      </c>
      <c r="G15" s="107">
        <f>F15*D15</f>
        <v>4500</v>
      </c>
      <c r="H15" s="143">
        <v>14.8</v>
      </c>
      <c r="I15" s="65"/>
    </row>
    <row r="16" spans="1:9" s="4" customFormat="1" ht="15" x14ac:dyDescent="0.2">
      <c r="A16" s="47" t="s">
        <v>43</v>
      </c>
      <c r="B16" s="5" t="s">
        <v>11</v>
      </c>
      <c r="C16" s="7" t="s">
        <v>6</v>
      </c>
      <c r="D16" s="133">
        <v>1</v>
      </c>
      <c r="E16" s="81">
        <v>4500</v>
      </c>
      <c r="F16" s="106">
        <v>4500</v>
      </c>
      <c r="G16" s="107">
        <f t="shared" si="0"/>
        <v>4500</v>
      </c>
      <c r="H16" s="143">
        <v>7.7</v>
      </c>
      <c r="I16" s="65"/>
    </row>
    <row r="17" spans="1:9" s="24" customFormat="1" ht="15.75" customHeight="1" thickBot="1" x14ac:dyDescent="0.3">
      <c r="A17" s="60"/>
      <c r="B17" s="61" t="s">
        <v>44</v>
      </c>
      <c r="C17" s="62"/>
      <c r="D17" s="63"/>
      <c r="E17" s="63"/>
      <c r="F17" s="77"/>
      <c r="G17" s="88">
        <f>SUM(G5:G16)</f>
        <v>156000</v>
      </c>
      <c r="H17" s="68"/>
    </row>
    <row r="18" spans="1:9" s="23" customFormat="1" ht="21.75" customHeight="1" thickTop="1" thickBot="1" x14ac:dyDescent="0.35">
      <c r="A18" s="18" t="s">
        <v>20</v>
      </c>
      <c r="B18" s="19" t="s">
        <v>64</v>
      </c>
      <c r="C18" s="20"/>
      <c r="D18" s="20"/>
      <c r="E18" s="21"/>
      <c r="F18" s="21"/>
      <c r="G18" s="22"/>
      <c r="H18" s="22"/>
    </row>
    <row r="19" spans="1:9" s="24" customFormat="1" ht="17.25" thickTop="1" x14ac:dyDescent="0.25">
      <c r="A19" s="32" t="s">
        <v>21</v>
      </c>
      <c r="B19" s="53" t="s">
        <v>192</v>
      </c>
      <c r="C19" s="26"/>
      <c r="D19" s="27"/>
      <c r="E19" s="27"/>
      <c r="F19" s="76"/>
      <c r="G19" s="49"/>
      <c r="H19" s="66"/>
      <c r="I19" s="45"/>
    </row>
    <row r="20" spans="1:9" s="75" customFormat="1" ht="28.5" x14ac:dyDescent="0.2">
      <c r="A20" s="109" t="s">
        <v>25</v>
      </c>
      <c r="B20" s="71" t="s">
        <v>107</v>
      </c>
      <c r="C20" s="70" t="s">
        <v>6</v>
      </c>
      <c r="D20" s="72">
        <v>0</v>
      </c>
      <c r="E20" s="80">
        <v>120000</v>
      </c>
      <c r="F20" s="79">
        <v>120000</v>
      </c>
      <c r="G20" s="73">
        <f t="shared" ref="G20:G59" si="1">F20*D20</f>
        <v>0</v>
      </c>
      <c r="H20" s="74"/>
    </row>
    <row r="21" spans="1:9" s="75" customFormat="1" ht="28.5" x14ac:dyDescent="0.2">
      <c r="A21" s="109" t="s">
        <v>26</v>
      </c>
      <c r="B21" s="71" t="s">
        <v>108</v>
      </c>
      <c r="C21" s="70" t="s">
        <v>6</v>
      </c>
      <c r="D21" s="72">
        <v>0</v>
      </c>
      <c r="E21" s="80">
        <v>160000</v>
      </c>
      <c r="F21" s="79">
        <v>160000</v>
      </c>
      <c r="G21" s="73">
        <f t="shared" si="1"/>
        <v>0</v>
      </c>
      <c r="H21" s="74"/>
    </row>
    <row r="22" spans="1:9" s="75" customFormat="1" ht="28.5" x14ac:dyDescent="0.2">
      <c r="A22" s="109" t="s">
        <v>132</v>
      </c>
      <c r="B22" s="71" t="s">
        <v>109</v>
      </c>
      <c r="C22" s="70" t="s">
        <v>6</v>
      </c>
      <c r="D22" s="72">
        <v>4</v>
      </c>
      <c r="E22" s="80">
        <v>30000</v>
      </c>
      <c r="F22" s="79">
        <v>30000</v>
      </c>
      <c r="G22" s="73">
        <f t="shared" si="1"/>
        <v>120000</v>
      </c>
      <c r="H22" s="74"/>
    </row>
    <row r="23" spans="1:9" s="75" customFormat="1" ht="15" x14ac:dyDescent="0.2">
      <c r="A23" s="109" t="s">
        <v>133</v>
      </c>
      <c r="B23" s="71" t="s">
        <v>74</v>
      </c>
      <c r="C23" s="70" t="s">
        <v>6</v>
      </c>
      <c r="D23" s="72">
        <v>1</v>
      </c>
      <c r="E23" s="80">
        <v>12000</v>
      </c>
      <c r="F23" s="79">
        <v>12000</v>
      </c>
      <c r="G23" s="73">
        <f t="shared" si="1"/>
        <v>12000</v>
      </c>
      <c r="H23" s="74"/>
    </row>
    <row r="24" spans="1:9" s="75" customFormat="1" ht="15" x14ac:dyDescent="0.2">
      <c r="A24" s="109" t="s">
        <v>134</v>
      </c>
      <c r="B24" s="71" t="s">
        <v>87</v>
      </c>
      <c r="C24" s="70" t="s">
        <v>6</v>
      </c>
      <c r="D24" s="72">
        <v>0</v>
      </c>
      <c r="E24" s="80">
        <v>15000</v>
      </c>
      <c r="F24" s="79">
        <v>15000</v>
      </c>
      <c r="G24" s="73">
        <f t="shared" si="1"/>
        <v>0</v>
      </c>
      <c r="H24" s="74"/>
    </row>
    <row r="25" spans="1:9" s="75" customFormat="1" ht="15" x14ac:dyDescent="0.2">
      <c r="A25" s="109" t="s">
        <v>135</v>
      </c>
      <c r="B25" s="71" t="s">
        <v>89</v>
      </c>
      <c r="C25" s="70" t="s">
        <v>6</v>
      </c>
      <c r="D25" s="72">
        <v>1</v>
      </c>
      <c r="E25" s="80">
        <v>2500</v>
      </c>
      <c r="F25" s="79">
        <v>2500</v>
      </c>
      <c r="G25" s="73">
        <f t="shared" si="1"/>
        <v>2500</v>
      </c>
      <c r="H25" s="74"/>
    </row>
    <row r="26" spans="1:9" s="75" customFormat="1" ht="15" x14ac:dyDescent="0.2">
      <c r="A26" s="109" t="s">
        <v>136</v>
      </c>
      <c r="B26" s="71" t="s">
        <v>115</v>
      </c>
      <c r="C26" s="70" t="s">
        <v>114</v>
      </c>
      <c r="D26" s="72">
        <v>50</v>
      </c>
      <c r="E26" s="80">
        <v>150</v>
      </c>
      <c r="F26" s="79">
        <v>150</v>
      </c>
      <c r="G26" s="73">
        <f t="shared" si="1"/>
        <v>7500</v>
      </c>
      <c r="H26" s="74"/>
    </row>
    <row r="27" spans="1:9" s="75" customFormat="1" ht="15" x14ac:dyDescent="0.2">
      <c r="A27" s="109" t="s">
        <v>137</v>
      </c>
      <c r="B27" s="71" t="s">
        <v>128</v>
      </c>
      <c r="C27" s="70" t="s">
        <v>6</v>
      </c>
      <c r="D27" s="72">
        <v>1</v>
      </c>
      <c r="E27" s="80">
        <v>10000</v>
      </c>
      <c r="F27" s="79">
        <v>10000</v>
      </c>
      <c r="G27" s="73">
        <f t="shared" si="1"/>
        <v>10000</v>
      </c>
      <c r="H27" s="74"/>
    </row>
    <row r="28" spans="1:9" s="75" customFormat="1" ht="15" x14ac:dyDescent="0.2">
      <c r="A28" s="109" t="s">
        <v>138</v>
      </c>
      <c r="B28" s="71" t="s">
        <v>129</v>
      </c>
      <c r="C28" s="70" t="s">
        <v>6</v>
      </c>
      <c r="D28" s="72">
        <v>1</v>
      </c>
      <c r="E28" s="80">
        <v>2500</v>
      </c>
      <c r="F28" s="79">
        <v>2500</v>
      </c>
      <c r="G28" s="73">
        <f t="shared" si="1"/>
        <v>2500</v>
      </c>
      <c r="H28" s="74"/>
    </row>
    <row r="29" spans="1:9" s="75" customFormat="1" ht="15" x14ac:dyDescent="0.2">
      <c r="A29" s="109" t="s">
        <v>139</v>
      </c>
      <c r="B29" s="71" t="s">
        <v>98</v>
      </c>
      <c r="C29" s="70" t="s">
        <v>6</v>
      </c>
      <c r="D29" s="72">
        <v>5</v>
      </c>
      <c r="E29" s="80">
        <v>1000</v>
      </c>
      <c r="F29" s="79">
        <v>1000</v>
      </c>
      <c r="G29" s="73">
        <f t="shared" si="1"/>
        <v>5000</v>
      </c>
      <c r="H29" s="74"/>
    </row>
    <row r="30" spans="1:9" s="75" customFormat="1" ht="15" x14ac:dyDescent="0.2">
      <c r="A30" s="109" t="s">
        <v>140</v>
      </c>
      <c r="B30" s="71" t="s">
        <v>99</v>
      </c>
      <c r="C30" s="70" t="s">
        <v>6</v>
      </c>
      <c r="D30" s="72">
        <v>0</v>
      </c>
      <c r="E30" s="80">
        <v>9000</v>
      </c>
      <c r="F30" s="79">
        <v>9000</v>
      </c>
      <c r="G30" s="73">
        <f t="shared" si="1"/>
        <v>0</v>
      </c>
      <c r="H30" s="74"/>
    </row>
    <row r="31" spans="1:9" s="75" customFormat="1" ht="15" x14ac:dyDescent="0.2">
      <c r="A31" s="109" t="s">
        <v>141</v>
      </c>
      <c r="B31" s="71" t="s">
        <v>91</v>
      </c>
      <c r="C31" s="70" t="s">
        <v>92</v>
      </c>
      <c r="D31" s="72">
        <v>100</v>
      </c>
      <c r="E31" s="80">
        <v>70</v>
      </c>
      <c r="F31" s="79">
        <v>70</v>
      </c>
      <c r="G31" s="73">
        <f t="shared" si="1"/>
        <v>7000</v>
      </c>
      <c r="H31" s="74"/>
    </row>
    <row r="32" spans="1:9" s="75" customFormat="1" ht="42.75" x14ac:dyDescent="0.2">
      <c r="A32" s="109" t="s">
        <v>142</v>
      </c>
      <c r="B32" s="71" t="s">
        <v>127</v>
      </c>
      <c r="C32" s="70" t="s">
        <v>6</v>
      </c>
      <c r="D32" s="72">
        <v>1</v>
      </c>
      <c r="E32" s="80">
        <v>10000</v>
      </c>
      <c r="F32" s="79">
        <v>10000</v>
      </c>
      <c r="G32" s="73">
        <f t="shared" si="1"/>
        <v>10000</v>
      </c>
      <c r="H32" s="74"/>
    </row>
    <row r="33" spans="1:8" s="75" customFormat="1" ht="28.5" x14ac:dyDescent="0.2">
      <c r="A33" s="109" t="s">
        <v>143</v>
      </c>
      <c r="B33" s="71" t="s">
        <v>69</v>
      </c>
      <c r="C33" s="70" t="s">
        <v>6</v>
      </c>
      <c r="D33" s="72">
        <v>0</v>
      </c>
      <c r="E33" s="80">
        <v>8000</v>
      </c>
      <c r="F33" s="79">
        <v>8000</v>
      </c>
      <c r="G33" s="73">
        <f t="shared" si="1"/>
        <v>0</v>
      </c>
      <c r="H33" s="74"/>
    </row>
    <row r="34" spans="1:8" s="75" customFormat="1" ht="28.5" x14ac:dyDescent="0.2">
      <c r="A34" s="109" t="s">
        <v>144</v>
      </c>
      <c r="B34" s="71" t="s">
        <v>116</v>
      </c>
      <c r="C34" s="70" t="s">
        <v>6</v>
      </c>
      <c r="D34" s="72">
        <v>0</v>
      </c>
      <c r="E34" s="80">
        <v>25000</v>
      </c>
      <c r="F34" s="79">
        <v>25000</v>
      </c>
      <c r="G34" s="73">
        <f t="shared" si="1"/>
        <v>0</v>
      </c>
      <c r="H34" s="74"/>
    </row>
    <row r="35" spans="1:8" s="75" customFormat="1" ht="28.5" x14ac:dyDescent="0.2">
      <c r="A35" s="109" t="s">
        <v>145</v>
      </c>
      <c r="B35" s="71" t="s">
        <v>94</v>
      </c>
      <c r="C35" s="70" t="s">
        <v>6</v>
      </c>
      <c r="D35" s="72">
        <v>0</v>
      </c>
      <c r="E35" s="80">
        <v>30000</v>
      </c>
      <c r="F35" s="79">
        <v>30000</v>
      </c>
      <c r="G35" s="73">
        <f t="shared" si="1"/>
        <v>0</v>
      </c>
      <c r="H35" s="74"/>
    </row>
    <row r="36" spans="1:8" s="75" customFormat="1" ht="28.5" x14ac:dyDescent="0.2">
      <c r="A36" s="109" t="s">
        <v>146</v>
      </c>
      <c r="B36" s="71" t="s">
        <v>117</v>
      </c>
      <c r="C36" s="70" t="s">
        <v>6</v>
      </c>
      <c r="D36" s="72">
        <v>1</v>
      </c>
      <c r="E36" s="80">
        <v>35000</v>
      </c>
      <c r="F36" s="79">
        <v>35000</v>
      </c>
      <c r="G36" s="73">
        <f t="shared" si="1"/>
        <v>35000</v>
      </c>
      <c r="H36" s="74"/>
    </row>
    <row r="37" spans="1:8" s="75" customFormat="1" ht="42.75" x14ac:dyDescent="0.2">
      <c r="A37" s="109" t="s">
        <v>147</v>
      </c>
      <c r="B37" s="71" t="s">
        <v>106</v>
      </c>
      <c r="C37" s="70" t="s">
        <v>6</v>
      </c>
      <c r="D37" s="72">
        <v>1</v>
      </c>
      <c r="E37" s="80">
        <v>4500</v>
      </c>
      <c r="F37" s="79">
        <v>4500</v>
      </c>
      <c r="G37" s="73">
        <f t="shared" si="1"/>
        <v>4500</v>
      </c>
      <c r="H37" s="74"/>
    </row>
    <row r="38" spans="1:8" s="75" customFormat="1" ht="15" x14ac:dyDescent="0.2">
      <c r="A38" s="109" t="s">
        <v>148</v>
      </c>
      <c r="B38" s="71" t="s">
        <v>119</v>
      </c>
      <c r="C38" s="70" t="s">
        <v>65</v>
      </c>
      <c r="D38" s="72">
        <v>1</v>
      </c>
      <c r="E38" s="80">
        <v>7000</v>
      </c>
      <c r="F38" s="79">
        <v>7000</v>
      </c>
      <c r="G38" s="73">
        <f t="shared" si="1"/>
        <v>7000</v>
      </c>
      <c r="H38" s="74"/>
    </row>
    <row r="39" spans="1:8" s="75" customFormat="1" ht="15" x14ac:dyDescent="0.2">
      <c r="A39" s="109" t="s">
        <v>149</v>
      </c>
      <c r="B39" s="71" t="s">
        <v>76</v>
      </c>
      <c r="C39" s="70" t="s">
        <v>65</v>
      </c>
      <c r="D39" s="72">
        <v>50</v>
      </c>
      <c r="E39" s="80">
        <v>100</v>
      </c>
      <c r="F39" s="79">
        <v>100</v>
      </c>
      <c r="G39" s="73">
        <f t="shared" si="1"/>
        <v>5000</v>
      </c>
      <c r="H39" s="74"/>
    </row>
    <row r="40" spans="1:8" s="75" customFormat="1" ht="15" x14ac:dyDescent="0.2">
      <c r="A40" s="109" t="s">
        <v>150</v>
      </c>
      <c r="B40" s="71" t="s">
        <v>77</v>
      </c>
      <c r="C40" s="70" t="s">
        <v>65</v>
      </c>
      <c r="D40" s="72">
        <v>50</v>
      </c>
      <c r="E40" s="80">
        <v>35</v>
      </c>
      <c r="F40" s="79">
        <v>35</v>
      </c>
      <c r="G40" s="73">
        <f t="shared" si="1"/>
        <v>1750</v>
      </c>
      <c r="H40" s="74"/>
    </row>
    <row r="41" spans="1:8" s="75" customFormat="1" ht="15" x14ac:dyDescent="0.2">
      <c r="A41" s="109" t="s">
        <v>151</v>
      </c>
      <c r="B41" s="71" t="s">
        <v>75</v>
      </c>
      <c r="C41" s="70" t="s">
        <v>65</v>
      </c>
      <c r="D41" s="72">
        <v>5</v>
      </c>
      <c r="E41" s="80">
        <v>100</v>
      </c>
      <c r="F41" s="79">
        <v>100</v>
      </c>
      <c r="G41" s="73">
        <f t="shared" si="1"/>
        <v>500</v>
      </c>
      <c r="H41" s="74"/>
    </row>
    <row r="42" spans="1:8" s="75" customFormat="1" ht="15" x14ac:dyDescent="0.2">
      <c r="A42" s="109" t="s">
        <v>152</v>
      </c>
      <c r="B42" s="71" t="s">
        <v>82</v>
      </c>
      <c r="C42" s="70" t="s">
        <v>65</v>
      </c>
      <c r="D42" s="72">
        <v>5</v>
      </c>
      <c r="E42" s="80">
        <v>300</v>
      </c>
      <c r="F42" s="79">
        <v>300</v>
      </c>
      <c r="G42" s="73">
        <f t="shared" si="1"/>
        <v>1500</v>
      </c>
      <c r="H42" s="74"/>
    </row>
    <row r="43" spans="1:8" s="75" customFormat="1" ht="15" x14ac:dyDescent="0.2">
      <c r="A43" s="109" t="s">
        <v>153</v>
      </c>
      <c r="B43" s="71" t="s">
        <v>93</v>
      </c>
      <c r="C43" s="70" t="s">
        <v>65</v>
      </c>
      <c r="D43" s="72">
        <v>2</v>
      </c>
      <c r="E43" s="80">
        <v>1700</v>
      </c>
      <c r="F43" s="79">
        <v>1700</v>
      </c>
      <c r="G43" s="73">
        <f t="shared" si="1"/>
        <v>3400</v>
      </c>
      <c r="H43" s="74"/>
    </row>
    <row r="44" spans="1:8" s="75" customFormat="1" ht="15" x14ac:dyDescent="0.2">
      <c r="A44" s="109" t="s">
        <v>154</v>
      </c>
      <c r="B44" s="71" t="s">
        <v>95</v>
      </c>
      <c r="C44" s="70" t="s">
        <v>65</v>
      </c>
      <c r="D44" s="72">
        <v>1</v>
      </c>
      <c r="E44" s="80">
        <v>2200</v>
      </c>
      <c r="F44" s="79">
        <v>2200</v>
      </c>
      <c r="G44" s="73">
        <f t="shared" si="1"/>
        <v>2200</v>
      </c>
      <c r="H44" s="74"/>
    </row>
    <row r="45" spans="1:8" s="75" customFormat="1" ht="15" x14ac:dyDescent="0.2">
      <c r="A45" s="109" t="s">
        <v>155</v>
      </c>
      <c r="B45" s="71" t="s">
        <v>96</v>
      </c>
      <c r="C45" s="70" t="s">
        <v>65</v>
      </c>
      <c r="D45" s="72">
        <v>2</v>
      </c>
      <c r="E45" s="80">
        <v>1900</v>
      </c>
      <c r="F45" s="79">
        <v>1900</v>
      </c>
      <c r="G45" s="73">
        <f t="shared" si="1"/>
        <v>3800</v>
      </c>
      <c r="H45" s="74"/>
    </row>
    <row r="46" spans="1:8" s="75" customFormat="1" ht="15" x14ac:dyDescent="0.2">
      <c r="A46" s="109" t="s">
        <v>156</v>
      </c>
      <c r="B46" s="71" t="s">
        <v>102</v>
      </c>
      <c r="C46" s="70" t="s">
        <v>65</v>
      </c>
      <c r="D46" s="72">
        <v>1</v>
      </c>
      <c r="E46" s="80">
        <v>700</v>
      </c>
      <c r="F46" s="79">
        <v>700</v>
      </c>
      <c r="G46" s="73">
        <f t="shared" si="1"/>
        <v>700</v>
      </c>
      <c r="H46" s="74"/>
    </row>
    <row r="47" spans="1:8" s="75" customFormat="1" ht="15" x14ac:dyDescent="0.2">
      <c r="A47" s="109" t="s">
        <v>157</v>
      </c>
      <c r="B47" s="71" t="s">
        <v>103</v>
      </c>
      <c r="C47" s="70" t="s">
        <v>65</v>
      </c>
      <c r="D47" s="72">
        <v>1</v>
      </c>
      <c r="E47" s="80">
        <v>700</v>
      </c>
      <c r="F47" s="79">
        <v>700</v>
      </c>
      <c r="G47" s="73">
        <f t="shared" si="1"/>
        <v>700</v>
      </c>
      <c r="H47" s="74"/>
    </row>
    <row r="48" spans="1:8" s="75" customFormat="1" ht="15" x14ac:dyDescent="0.2">
      <c r="A48" s="109" t="s">
        <v>158</v>
      </c>
      <c r="B48" s="71" t="s">
        <v>120</v>
      </c>
      <c r="C48" s="70" t="s">
        <v>65</v>
      </c>
      <c r="D48" s="72">
        <v>1</v>
      </c>
      <c r="E48" s="80">
        <v>700</v>
      </c>
      <c r="F48" s="79">
        <v>700</v>
      </c>
      <c r="G48" s="73">
        <f t="shared" si="1"/>
        <v>700</v>
      </c>
      <c r="H48" s="74"/>
    </row>
    <row r="49" spans="1:9" s="75" customFormat="1" ht="15" x14ac:dyDescent="0.2">
      <c r="A49" s="109" t="s">
        <v>159</v>
      </c>
      <c r="B49" s="71" t="s">
        <v>104</v>
      </c>
      <c r="C49" s="70" t="s">
        <v>65</v>
      </c>
      <c r="D49" s="72">
        <v>1</v>
      </c>
      <c r="E49" s="80">
        <v>700</v>
      </c>
      <c r="F49" s="79">
        <v>700</v>
      </c>
      <c r="G49" s="73">
        <f t="shared" si="1"/>
        <v>700</v>
      </c>
      <c r="H49" s="74"/>
    </row>
    <row r="50" spans="1:9" s="75" customFormat="1" ht="15" x14ac:dyDescent="0.2">
      <c r="A50" s="109" t="s">
        <v>160</v>
      </c>
      <c r="B50" s="71" t="s">
        <v>112</v>
      </c>
      <c r="C50" s="70" t="s">
        <v>65</v>
      </c>
      <c r="D50" s="72">
        <v>1</v>
      </c>
      <c r="E50" s="80">
        <v>3000</v>
      </c>
      <c r="F50" s="79">
        <v>3000</v>
      </c>
      <c r="G50" s="73">
        <f t="shared" si="1"/>
        <v>3000</v>
      </c>
      <c r="H50" s="74"/>
    </row>
    <row r="51" spans="1:9" s="75" customFormat="1" ht="15" x14ac:dyDescent="0.2">
      <c r="A51" s="109" t="s">
        <v>161</v>
      </c>
      <c r="B51" s="71" t="s">
        <v>78</v>
      </c>
      <c r="C51" s="70" t="s">
        <v>65</v>
      </c>
      <c r="D51" s="72">
        <v>1</v>
      </c>
      <c r="E51" s="80">
        <v>500</v>
      </c>
      <c r="F51" s="79">
        <v>500</v>
      </c>
      <c r="G51" s="73">
        <f t="shared" si="1"/>
        <v>500</v>
      </c>
      <c r="H51" s="74"/>
    </row>
    <row r="52" spans="1:9" s="75" customFormat="1" ht="15" x14ac:dyDescent="0.2">
      <c r="A52" s="109" t="s">
        <v>162</v>
      </c>
      <c r="B52" s="71" t="s">
        <v>131</v>
      </c>
      <c r="C52" s="70" t="s">
        <v>65</v>
      </c>
      <c r="D52" s="72">
        <v>30</v>
      </c>
      <c r="E52" s="80">
        <v>35</v>
      </c>
      <c r="F52" s="79">
        <v>35</v>
      </c>
      <c r="G52" s="73">
        <f t="shared" si="1"/>
        <v>1050</v>
      </c>
      <c r="H52" s="74"/>
    </row>
    <row r="53" spans="1:9" s="75" customFormat="1" ht="15" x14ac:dyDescent="0.2">
      <c r="A53" s="109" t="s">
        <v>163</v>
      </c>
      <c r="B53" s="71" t="s">
        <v>111</v>
      </c>
      <c r="C53" s="70" t="s">
        <v>6</v>
      </c>
      <c r="D53" s="72">
        <v>0</v>
      </c>
      <c r="E53" s="80">
        <v>35000</v>
      </c>
      <c r="F53" s="79">
        <v>35000</v>
      </c>
      <c r="G53" s="73">
        <f t="shared" si="1"/>
        <v>0</v>
      </c>
      <c r="H53" s="74"/>
    </row>
    <row r="54" spans="1:9" s="75" customFormat="1" ht="15" x14ac:dyDescent="0.2">
      <c r="A54" s="109" t="s">
        <v>164</v>
      </c>
      <c r="B54" s="71" t="s">
        <v>113</v>
      </c>
      <c r="C54" s="70" t="s">
        <v>6</v>
      </c>
      <c r="D54" s="72">
        <v>1</v>
      </c>
      <c r="E54" s="80">
        <v>3000</v>
      </c>
      <c r="F54" s="79">
        <v>3000</v>
      </c>
      <c r="G54" s="73">
        <f t="shared" si="1"/>
        <v>3000</v>
      </c>
      <c r="H54" s="74"/>
    </row>
    <row r="55" spans="1:9" s="75" customFormat="1" ht="28.5" x14ac:dyDescent="0.2">
      <c r="A55" s="109" t="s">
        <v>165</v>
      </c>
      <c r="B55" s="71" t="s">
        <v>122</v>
      </c>
      <c r="C55" s="70" t="s">
        <v>6</v>
      </c>
      <c r="D55" s="72">
        <v>0</v>
      </c>
      <c r="E55" s="80">
        <v>25000</v>
      </c>
      <c r="F55" s="79">
        <v>25000</v>
      </c>
      <c r="G55" s="73">
        <f t="shared" si="1"/>
        <v>0</v>
      </c>
      <c r="H55" s="74"/>
    </row>
    <row r="56" spans="1:9" s="75" customFormat="1" ht="28.5" x14ac:dyDescent="0.2">
      <c r="A56" s="109" t="s">
        <v>166</v>
      </c>
      <c r="B56" s="71" t="s">
        <v>123</v>
      </c>
      <c r="C56" s="70" t="s">
        <v>6</v>
      </c>
      <c r="D56" s="72">
        <v>0</v>
      </c>
      <c r="E56" s="80">
        <v>20000</v>
      </c>
      <c r="F56" s="79">
        <v>20000</v>
      </c>
      <c r="G56" s="73">
        <f t="shared" si="1"/>
        <v>0</v>
      </c>
      <c r="H56" s="74"/>
    </row>
    <row r="57" spans="1:9" s="75" customFormat="1" ht="28.5" x14ac:dyDescent="0.2">
      <c r="A57" s="109" t="s">
        <v>167</v>
      </c>
      <c r="B57" s="71" t="s">
        <v>124</v>
      </c>
      <c r="C57" s="70" t="s">
        <v>6</v>
      </c>
      <c r="D57" s="72">
        <v>1</v>
      </c>
      <c r="E57" s="80">
        <v>15000</v>
      </c>
      <c r="F57" s="79">
        <v>15000</v>
      </c>
      <c r="G57" s="73">
        <f t="shared" si="1"/>
        <v>15000</v>
      </c>
      <c r="H57" s="74"/>
    </row>
    <row r="58" spans="1:9" s="4" customFormat="1" ht="28.5" x14ac:dyDescent="0.2">
      <c r="A58" s="109" t="s">
        <v>168</v>
      </c>
      <c r="B58" s="71" t="s">
        <v>125</v>
      </c>
      <c r="C58" s="70" t="s">
        <v>6</v>
      </c>
      <c r="D58" s="72">
        <v>1</v>
      </c>
      <c r="E58" s="80">
        <v>10000</v>
      </c>
      <c r="F58" s="79">
        <v>10000</v>
      </c>
      <c r="G58" s="73">
        <f t="shared" si="1"/>
        <v>10000</v>
      </c>
      <c r="H58" s="57"/>
    </row>
    <row r="59" spans="1:9" s="4" customFormat="1" ht="15" x14ac:dyDescent="0.2">
      <c r="A59" s="109" t="s">
        <v>169</v>
      </c>
      <c r="B59" s="102" t="s">
        <v>130</v>
      </c>
      <c r="C59" s="103" t="s">
        <v>6</v>
      </c>
      <c r="D59" s="104">
        <v>1</v>
      </c>
      <c r="E59" s="105">
        <v>4000</v>
      </c>
      <c r="F59" s="106">
        <v>4000</v>
      </c>
      <c r="G59" s="107">
        <f t="shared" si="1"/>
        <v>4000</v>
      </c>
      <c r="H59" s="108"/>
    </row>
    <row r="60" spans="1:9" s="24" customFormat="1" ht="16.5" x14ac:dyDescent="0.25">
      <c r="A60" s="59" t="s">
        <v>68</v>
      </c>
      <c r="B60" s="54" t="s">
        <v>193</v>
      </c>
      <c r="C60" s="30"/>
      <c r="D60" s="31"/>
      <c r="E60" s="31"/>
      <c r="F60" s="83"/>
      <c r="G60" s="50"/>
      <c r="H60" s="84"/>
      <c r="I60" s="45"/>
    </row>
    <row r="61" spans="1:9" s="75" customFormat="1" ht="28.5" x14ac:dyDescent="0.2">
      <c r="A61" s="109" t="s">
        <v>28</v>
      </c>
      <c r="B61" s="85" t="s">
        <v>84</v>
      </c>
      <c r="C61" s="70" t="s">
        <v>6</v>
      </c>
      <c r="D61" s="72">
        <v>1</v>
      </c>
      <c r="E61" s="80">
        <v>6000</v>
      </c>
      <c r="F61" s="79">
        <v>10000</v>
      </c>
      <c r="G61" s="73">
        <f t="shared" ref="G61:G82" si="2">F61*D61</f>
        <v>10000</v>
      </c>
      <c r="H61" s="74"/>
    </row>
    <row r="62" spans="1:9" s="75" customFormat="1" ht="28.5" x14ac:dyDescent="0.2">
      <c r="A62" s="109" t="s">
        <v>174</v>
      </c>
      <c r="B62" s="85" t="s">
        <v>85</v>
      </c>
      <c r="C62" s="70" t="s">
        <v>6</v>
      </c>
      <c r="D62" s="72">
        <v>1</v>
      </c>
      <c r="E62" s="80">
        <v>8000</v>
      </c>
      <c r="F62" s="79">
        <v>8000</v>
      </c>
      <c r="G62" s="73">
        <f t="shared" si="2"/>
        <v>8000</v>
      </c>
      <c r="H62" s="74"/>
    </row>
    <row r="63" spans="1:9" s="75" customFormat="1" ht="28.5" x14ac:dyDescent="0.2">
      <c r="A63" s="109" t="s">
        <v>175</v>
      </c>
      <c r="B63" s="85" t="s">
        <v>86</v>
      </c>
      <c r="C63" s="70" t="s">
        <v>6</v>
      </c>
      <c r="D63" s="72">
        <v>1</v>
      </c>
      <c r="E63" s="80">
        <v>11000</v>
      </c>
      <c r="F63" s="79">
        <v>11000</v>
      </c>
      <c r="G63" s="73">
        <f t="shared" si="2"/>
        <v>11000</v>
      </c>
      <c r="H63" s="74"/>
    </row>
    <row r="64" spans="1:9" s="75" customFormat="1" ht="28.5" x14ac:dyDescent="0.2">
      <c r="A64" s="109" t="s">
        <v>176</v>
      </c>
      <c r="B64" s="85" t="s">
        <v>118</v>
      </c>
      <c r="C64" s="70" t="s">
        <v>6</v>
      </c>
      <c r="D64" s="72">
        <v>0</v>
      </c>
      <c r="E64" s="80">
        <v>10000</v>
      </c>
      <c r="F64" s="79">
        <v>10000</v>
      </c>
      <c r="G64" s="73">
        <f t="shared" si="2"/>
        <v>0</v>
      </c>
      <c r="H64" s="74"/>
    </row>
    <row r="65" spans="1:8" s="75" customFormat="1" ht="15" x14ac:dyDescent="0.2">
      <c r="A65" s="109" t="s">
        <v>173</v>
      </c>
      <c r="B65" s="85" t="s">
        <v>73</v>
      </c>
      <c r="C65" s="70" t="s">
        <v>6</v>
      </c>
      <c r="D65" s="72">
        <v>5</v>
      </c>
      <c r="E65" s="80">
        <v>1200</v>
      </c>
      <c r="F65" s="79">
        <v>1200</v>
      </c>
      <c r="G65" s="73">
        <f t="shared" si="2"/>
        <v>6000</v>
      </c>
      <c r="H65" s="74"/>
    </row>
    <row r="66" spans="1:8" s="75" customFormat="1" ht="15" x14ac:dyDescent="0.2">
      <c r="A66" s="109" t="s">
        <v>177</v>
      </c>
      <c r="B66" s="85" t="s">
        <v>121</v>
      </c>
      <c r="C66" s="70" t="s">
        <v>6</v>
      </c>
      <c r="D66" s="72">
        <v>1</v>
      </c>
      <c r="E66" s="80">
        <v>1300</v>
      </c>
      <c r="F66" s="79">
        <v>1300</v>
      </c>
      <c r="G66" s="73">
        <f t="shared" si="2"/>
        <v>1300</v>
      </c>
      <c r="H66" s="74"/>
    </row>
    <row r="67" spans="1:8" s="75" customFormat="1" ht="15" x14ac:dyDescent="0.2">
      <c r="A67" s="109" t="s">
        <v>172</v>
      </c>
      <c r="B67" s="85" t="s">
        <v>110</v>
      </c>
      <c r="C67" s="70" t="s">
        <v>6</v>
      </c>
      <c r="D67" s="72">
        <v>2</v>
      </c>
      <c r="E67" s="80">
        <v>1900</v>
      </c>
      <c r="F67" s="79">
        <v>1900</v>
      </c>
      <c r="G67" s="73">
        <f t="shared" si="2"/>
        <v>3800</v>
      </c>
      <c r="H67" s="74"/>
    </row>
    <row r="68" spans="1:8" s="4" customFormat="1" ht="15" x14ac:dyDescent="0.2">
      <c r="A68" s="109" t="s">
        <v>171</v>
      </c>
      <c r="B68" s="86" t="s">
        <v>70</v>
      </c>
      <c r="C68" s="6" t="s">
        <v>65</v>
      </c>
      <c r="D68" s="9">
        <v>1</v>
      </c>
      <c r="E68" s="80">
        <v>700</v>
      </c>
      <c r="F68" s="79">
        <v>700</v>
      </c>
      <c r="G68" s="73">
        <f t="shared" si="2"/>
        <v>700</v>
      </c>
      <c r="H68" s="57"/>
    </row>
    <row r="69" spans="1:8" s="4" customFormat="1" ht="15" x14ac:dyDescent="0.2">
      <c r="A69" s="109" t="s">
        <v>178</v>
      </c>
      <c r="B69" s="86" t="s">
        <v>71</v>
      </c>
      <c r="C69" s="6" t="s">
        <v>65</v>
      </c>
      <c r="D69" s="9">
        <v>1</v>
      </c>
      <c r="E69" s="80">
        <v>700</v>
      </c>
      <c r="F69" s="79">
        <v>700</v>
      </c>
      <c r="G69" s="73">
        <f t="shared" si="2"/>
        <v>700</v>
      </c>
      <c r="H69" s="57"/>
    </row>
    <row r="70" spans="1:8" s="4" customFormat="1" ht="15" x14ac:dyDescent="0.2">
      <c r="A70" s="109" t="s">
        <v>179</v>
      </c>
      <c r="B70" s="86" t="s">
        <v>80</v>
      </c>
      <c r="C70" s="6" t="s">
        <v>65</v>
      </c>
      <c r="D70" s="9">
        <v>10</v>
      </c>
      <c r="E70" s="80">
        <v>150</v>
      </c>
      <c r="F70" s="79">
        <v>500</v>
      </c>
      <c r="G70" s="73">
        <f t="shared" si="2"/>
        <v>5000</v>
      </c>
      <c r="H70" s="57"/>
    </row>
    <row r="71" spans="1:8" s="4" customFormat="1" ht="15" x14ac:dyDescent="0.2">
      <c r="A71" s="109" t="s">
        <v>180</v>
      </c>
      <c r="B71" s="86" t="s">
        <v>72</v>
      </c>
      <c r="C71" s="6" t="s">
        <v>65</v>
      </c>
      <c r="D71" s="9">
        <v>50</v>
      </c>
      <c r="E71" s="80">
        <v>150</v>
      </c>
      <c r="F71" s="79">
        <v>150</v>
      </c>
      <c r="G71" s="73">
        <f t="shared" si="2"/>
        <v>7500</v>
      </c>
      <c r="H71" s="57"/>
    </row>
    <row r="72" spans="1:8" s="4" customFormat="1" ht="15" x14ac:dyDescent="0.2">
      <c r="A72" s="109" t="s">
        <v>181</v>
      </c>
      <c r="B72" s="86" t="s">
        <v>81</v>
      </c>
      <c r="C72" s="6" t="s">
        <v>65</v>
      </c>
      <c r="D72" s="9">
        <v>10</v>
      </c>
      <c r="E72" s="80">
        <v>500</v>
      </c>
      <c r="F72" s="79">
        <v>600</v>
      </c>
      <c r="G72" s="73">
        <f t="shared" si="2"/>
        <v>6000</v>
      </c>
      <c r="H72" s="57"/>
    </row>
    <row r="73" spans="1:8" s="4" customFormat="1" ht="15" x14ac:dyDescent="0.2">
      <c r="A73" s="109" t="s">
        <v>182</v>
      </c>
      <c r="B73" s="86" t="s">
        <v>83</v>
      </c>
      <c r="C73" s="6" t="s">
        <v>65</v>
      </c>
      <c r="D73" s="9">
        <v>10</v>
      </c>
      <c r="E73" s="80">
        <v>600</v>
      </c>
      <c r="F73" s="79">
        <v>700</v>
      </c>
      <c r="G73" s="73">
        <f t="shared" si="2"/>
        <v>7000</v>
      </c>
      <c r="H73" s="57"/>
    </row>
    <row r="74" spans="1:8" s="4" customFormat="1" ht="15" x14ac:dyDescent="0.2">
      <c r="A74" s="109" t="s">
        <v>183</v>
      </c>
      <c r="B74" s="86" t="s">
        <v>79</v>
      </c>
      <c r="C74" s="6" t="s">
        <v>65</v>
      </c>
      <c r="D74" s="9">
        <v>10</v>
      </c>
      <c r="E74" s="80">
        <v>300</v>
      </c>
      <c r="F74" s="79">
        <v>300</v>
      </c>
      <c r="G74" s="73">
        <f t="shared" si="2"/>
        <v>3000</v>
      </c>
      <c r="H74" s="57"/>
    </row>
    <row r="75" spans="1:8" s="4" customFormat="1" ht="15" x14ac:dyDescent="0.2">
      <c r="A75" s="109" t="s">
        <v>184</v>
      </c>
      <c r="B75" s="86" t="s">
        <v>101</v>
      </c>
      <c r="C75" s="6" t="s">
        <v>65</v>
      </c>
      <c r="D75" s="9">
        <v>10</v>
      </c>
      <c r="E75" s="80">
        <v>200</v>
      </c>
      <c r="F75" s="79">
        <v>200</v>
      </c>
      <c r="G75" s="73">
        <f t="shared" si="2"/>
        <v>2000</v>
      </c>
      <c r="H75" s="57"/>
    </row>
    <row r="76" spans="1:8" s="4" customFormat="1" ht="15" x14ac:dyDescent="0.2">
      <c r="A76" s="109" t="s">
        <v>185</v>
      </c>
      <c r="B76" s="86" t="s">
        <v>105</v>
      </c>
      <c r="C76" s="6" t="s">
        <v>65</v>
      </c>
      <c r="D76" s="9">
        <v>10</v>
      </c>
      <c r="E76" s="80">
        <v>700</v>
      </c>
      <c r="F76" s="79">
        <v>700</v>
      </c>
      <c r="G76" s="73">
        <f t="shared" si="2"/>
        <v>7000</v>
      </c>
      <c r="H76" s="57"/>
    </row>
    <row r="77" spans="1:8" s="75" customFormat="1" ht="28.5" x14ac:dyDescent="0.2">
      <c r="A77" s="109" t="s">
        <v>186</v>
      </c>
      <c r="B77" s="85" t="s">
        <v>88</v>
      </c>
      <c r="C77" s="70" t="s">
        <v>6</v>
      </c>
      <c r="D77" s="72">
        <v>5</v>
      </c>
      <c r="E77" s="80">
        <v>7000</v>
      </c>
      <c r="F77" s="79">
        <v>7000</v>
      </c>
      <c r="G77" s="73">
        <f>F77*D77</f>
        <v>35000</v>
      </c>
      <c r="H77" s="74"/>
    </row>
    <row r="78" spans="1:8" s="75" customFormat="1" ht="15" x14ac:dyDescent="0.2">
      <c r="A78" s="109" t="s">
        <v>187</v>
      </c>
      <c r="B78" s="85" t="s">
        <v>97</v>
      </c>
      <c r="C78" s="70" t="s">
        <v>6</v>
      </c>
      <c r="D78" s="72">
        <v>1</v>
      </c>
      <c r="E78" s="80">
        <v>4000</v>
      </c>
      <c r="F78" s="79">
        <v>4000</v>
      </c>
      <c r="G78" s="73">
        <f>F78*D78</f>
        <v>4000</v>
      </c>
      <c r="H78" s="74"/>
    </row>
    <row r="79" spans="1:8" s="4" customFormat="1" ht="15" x14ac:dyDescent="0.2">
      <c r="A79" s="109" t="s">
        <v>188</v>
      </c>
      <c r="B79" s="69" t="s">
        <v>100</v>
      </c>
      <c r="C79" s="6" t="s">
        <v>6</v>
      </c>
      <c r="D79" s="9">
        <v>1</v>
      </c>
      <c r="E79" s="80">
        <v>900</v>
      </c>
      <c r="F79" s="79">
        <v>900</v>
      </c>
      <c r="G79" s="73">
        <f>F79*D79</f>
        <v>900</v>
      </c>
      <c r="H79" s="57"/>
    </row>
    <row r="80" spans="1:8" s="4" customFormat="1" ht="15" x14ac:dyDescent="0.2">
      <c r="A80" s="109" t="s">
        <v>189</v>
      </c>
      <c r="B80" s="69" t="s">
        <v>170</v>
      </c>
      <c r="C80" s="6" t="s">
        <v>65</v>
      </c>
      <c r="D80" s="9">
        <v>1</v>
      </c>
      <c r="E80" s="80">
        <v>800</v>
      </c>
      <c r="F80" s="79">
        <v>800</v>
      </c>
      <c r="G80" s="73">
        <f>F80*D80</f>
        <v>800</v>
      </c>
      <c r="H80" s="57"/>
    </row>
    <row r="81" spans="1:10" s="75" customFormat="1" ht="28.5" x14ac:dyDescent="0.2">
      <c r="A81" s="109" t="s">
        <v>190</v>
      </c>
      <c r="B81" s="85" t="s">
        <v>90</v>
      </c>
      <c r="C81" s="70" t="s">
        <v>6</v>
      </c>
      <c r="D81" s="72">
        <v>1</v>
      </c>
      <c r="E81" s="80">
        <v>3000</v>
      </c>
      <c r="F81" s="79">
        <v>3000</v>
      </c>
      <c r="G81" s="73">
        <f t="shared" si="2"/>
        <v>3000</v>
      </c>
      <c r="H81" s="74"/>
    </row>
    <row r="82" spans="1:10" s="75" customFormat="1" ht="28.5" x14ac:dyDescent="0.2">
      <c r="A82" s="109" t="s">
        <v>191</v>
      </c>
      <c r="B82" s="101" t="s">
        <v>126</v>
      </c>
      <c r="C82" s="70" t="s">
        <v>6</v>
      </c>
      <c r="D82" s="72">
        <v>2</v>
      </c>
      <c r="E82" s="80">
        <v>2500</v>
      </c>
      <c r="F82" s="79">
        <v>2500</v>
      </c>
      <c r="G82" s="73">
        <f t="shared" si="2"/>
        <v>5000</v>
      </c>
      <c r="H82" s="74"/>
    </row>
    <row r="83" spans="1:10" s="24" customFormat="1" ht="15.75" customHeight="1" thickBot="1" x14ac:dyDescent="0.3">
      <c r="A83" s="60"/>
      <c r="B83" s="61" t="s">
        <v>50</v>
      </c>
      <c r="C83" s="62"/>
      <c r="D83" s="63"/>
      <c r="E83" s="82"/>
      <c r="F83" s="135"/>
      <c r="G83" s="89">
        <f>SUM(G19:G82)</f>
        <v>408200</v>
      </c>
      <c r="H83" s="57"/>
    </row>
    <row r="84" spans="1:10" s="23" customFormat="1" ht="21.75" thickTop="1" thickBot="1" x14ac:dyDescent="0.35">
      <c r="A84" s="18" t="s">
        <v>52</v>
      </c>
      <c r="B84" s="19" t="s">
        <v>51</v>
      </c>
      <c r="C84" s="55"/>
      <c r="D84" s="20"/>
      <c r="E84" s="21"/>
      <c r="F84" s="21"/>
      <c r="G84" s="22"/>
      <c r="H84" s="22"/>
    </row>
    <row r="85" spans="1:10" s="24" customFormat="1" ht="17.25" thickTop="1" x14ac:dyDescent="0.25">
      <c r="A85" s="32" t="s">
        <v>53</v>
      </c>
      <c r="B85" s="53" t="s">
        <v>56</v>
      </c>
      <c r="C85" s="26"/>
      <c r="D85" s="27"/>
      <c r="E85" s="27"/>
      <c r="F85" s="76"/>
      <c r="G85" s="49"/>
      <c r="H85" s="97"/>
      <c r="I85" s="45"/>
    </row>
    <row r="86" spans="1:10" s="4" customFormat="1" ht="15" x14ac:dyDescent="0.25">
      <c r="A86" s="46" t="s">
        <v>54</v>
      </c>
      <c r="B86" s="3" t="s">
        <v>7</v>
      </c>
      <c r="C86" s="6" t="s">
        <v>8</v>
      </c>
      <c r="D86" s="6" t="s">
        <v>22</v>
      </c>
      <c r="E86" s="121">
        <v>135</v>
      </c>
      <c r="F86" s="136">
        <v>135</v>
      </c>
      <c r="G86" s="11">
        <f>F86*D86</f>
        <v>1350</v>
      </c>
      <c r="H86" s="98"/>
    </row>
    <row r="87" spans="1:10" s="4" customFormat="1" ht="15" x14ac:dyDescent="0.25">
      <c r="A87" s="47" t="s">
        <v>55</v>
      </c>
      <c r="B87" s="5" t="s">
        <v>9</v>
      </c>
      <c r="C87" s="7" t="s">
        <v>8</v>
      </c>
      <c r="D87" s="7" t="s">
        <v>22</v>
      </c>
      <c r="E87" s="122">
        <v>90</v>
      </c>
      <c r="F87" s="136">
        <v>90</v>
      </c>
      <c r="G87" s="11">
        <f>F87*D87</f>
        <v>900</v>
      </c>
      <c r="H87" s="98"/>
    </row>
    <row r="88" spans="1:10" s="4" customFormat="1" ht="15" x14ac:dyDescent="0.25">
      <c r="A88" s="17"/>
      <c r="B88" s="15" t="s">
        <v>57</v>
      </c>
      <c r="C88" s="16"/>
      <c r="D88" s="16"/>
      <c r="E88" s="16"/>
      <c r="F88" s="78"/>
      <c r="G88" s="91">
        <f>SUM(G86:G87)</f>
        <v>2250</v>
      </c>
      <c r="H88" s="98"/>
    </row>
    <row r="89" spans="1:10" s="24" customFormat="1" ht="15.75" customHeight="1" x14ac:dyDescent="0.25">
      <c r="A89" s="28">
        <v>3.2</v>
      </c>
      <c r="B89" s="29" t="s">
        <v>58</v>
      </c>
      <c r="C89" s="30"/>
      <c r="D89" s="31"/>
      <c r="E89" s="31"/>
      <c r="F89" s="31"/>
      <c r="G89" s="92"/>
      <c r="H89" s="84"/>
    </row>
    <row r="90" spans="1:10" s="4" customFormat="1" x14ac:dyDescent="0.2">
      <c r="A90" s="46" t="s">
        <v>59</v>
      </c>
      <c r="B90" s="3" t="s">
        <v>27</v>
      </c>
      <c r="C90" s="6" t="s">
        <v>6</v>
      </c>
      <c r="D90" s="6" t="s">
        <v>18</v>
      </c>
      <c r="E90" s="25">
        <v>300000</v>
      </c>
      <c r="F90" s="25"/>
      <c r="G90" s="11">
        <f t="shared" ref="G90" si="3">E90*D90</f>
        <v>300000</v>
      </c>
      <c r="H90" s="99"/>
    </row>
    <row r="91" spans="1:10" ht="15" x14ac:dyDescent="0.25">
      <c r="A91" s="48"/>
      <c r="B91" s="51" t="s">
        <v>60</v>
      </c>
      <c r="C91" s="35"/>
      <c r="D91" s="36"/>
      <c r="E91" s="36"/>
      <c r="F91" s="36"/>
      <c r="G91" s="93">
        <f>SUM(G90)</f>
        <v>300000</v>
      </c>
      <c r="H91" s="99"/>
      <c r="I91" s="42"/>
      <c r="J91" s="43"/>
    </row>
    <row r="92" spans="1:10" ht="15.75" x14ac:dyDescent="0.25">
      <c r="A92" s="33"/>
      <c r="B92" s="34" t="s">
        <v>61</v>
      </c>
      <c r="C92" s="35" t="s">
        <v>23</v>
      </c>
      <c r="D92" s="36"/>
      <c r="E92" s="37"/>
      <c r="F92" s="137">
        <v>0.05</v>
      </c>
      <c r="G92" s="94"/>
      <c r="H92" s="99"/>
      <c r="I92" s="44"/>
      <c r="J92" s="43"/>
    </row>
    <row r="93" spans="1:10" ht="15" x14ac:dyDescent="0.25">
      <c r="A93" s="38"/>
      <c r="B93" s="39" t="s">
        <v>62</v>
      </c>
      <c r="C93" s="40"/>
      <c r="D93" s="41"/>
      <c r="E93" s="41"/>
      <c r="F93" s="41"/>
      <c r="G93" s="95">
        <f>G91*(1+F92)</f>
        <v>315000</v>
      </c>
      <c r="H93" s="99"/>
      <c r="I93" s="42"/>
      <c r="J93" s="43"/>
    </row>
    <row r="94" spans="1:10" ht="15.75" thickBot="1" x14ac:dyDescent="0.3">
      <c r="A94" s="60"/>
      <c r="B94" s="64" t="s">
        <v>63</v>
      </c>
      <c r="C94" s="62"/>
      <c r="D94" s="63"/>
      <c r="E94" s="63"/>
      <c r="F94" s="63"/>
      <c r="G94" s="96">
        <f>G88+G93</f>
        <v>317250</v>
      </c>
      <c r="H94" s="100"/>
      <c r="I94" s="42"/>
      <c r="J94" s="43"/>
    </row>
    <row r="95" spans="1:10" s="115" customFormat="1" ht="27" thickTop="1" x14ac:dyDescent="0.35">
      <c r="A95" s="110"/>
      <c r="B95" s="111" t="s">
        <v>29</v>
      </c>
      <c r="C95" s="111"/>
      <c r="D95" s="111"/>
      <c r="E95" s="112"/>
      <c r="F95" s="113"/>
      <c r="G95" s="113">
        <f>G94+G83+G17</f>
        <v>881450</v>
      </c>
      <c r="H95" s="114"/>
    </row>
    <row r="96" spans="1:10" s="115" customFormat="1" ht="27" thickBot="1" x14ac:dyDescent="0.4">
      <c r="A96" s="116"/>
      <c r="B96" s="117" t="s">
        <v>17</v>
      </c>
      <c r="C96" s="117"/>
      <c r="D96" s="117"/>
      <c r="E96" s="118"/>
      <c r="F96" s="119"/>
      <c r="G96" s="119">
        <f>G95*1.17</f>
        <v>1031296.4999999999</v>
      </c>
      <c r="H96" s="120"/>
    </row>
    <row r="97" spans="3:8" ht="15" thickTop="1" x14ac:dyDescent="0.2">
      <c r="H97"/>
    </row>
    <row r="98" spans="3:8" x14ac:dyDescent="0.2">
      <c r="H98"/>
    </row>
    <row r="99" spans="3:8" x14ac:dyDescent="0.2">
      <c r="H99"/>
    </row>
    <row r="100" spans="3:8" x14ac:dyDescent="0.2">
      <c r="H100"/>
    </row>
    <row r="101" spans="3:8" x14ac:dyDescent="0.2">
      <c r="H101"/>
    </row>
    <row r="102" spans="3:8" x14ac:dyDescent="0.2">
      <c r="C102"/>
      <c r="D102"/>
      <c r="E102"/>
      <c r="F102"/>
      <c r="G102" s="90"/>
      <c r="H102"/>
    </row>
    <row r="103" spans="3:8" x14ac:dyDescent="0.2">
      <c r="C103"/>
      <c r="D103"/>
      <c r="E103"/>
      <c r="F103"/>
      <c r="G103" s="90"/>
      <c r="H103"/>
    </row>
    <row r="104" spans="3:8" x14ac:dyDescent="0.2">
      <c r="C104"/>
      <c r="D104"/>
      <c r="E104"/>
      <c r="F104"/>
      <c r="G104" s="90"/>
      <c r="H104"/>
    </row>
    <row r="105" spans="3:8" x14ac:dyDescent="0.2">
      <c r="C105"/>
      <c r="D105"/>
      <c r="E105"/>
      <c r="F105"/>
      <c r="G105" s="90"/>
      <c r="H105"/>
    </row>
    <row r="106" spans="3:8" x14ac:dyDescent="0.2">
      <c r="C106"/>
      <c r="D106"/>
      <c r="E106"/>
      <c r="F106"/>
      <c r="G106" s="90"/>
      <c r="H106"/>
    </row>
    <row r="107" spans="3:8" x14ac:dyDescent="0.2">
      <c r="C107"/>
      <c r="D107"/>
      <c r="E107"/>
      <c r="F107"/>
      <c r="G107" s="90"/>
      <c r="H107"/>
    </row>
    <row r="108" spans="3:8" x14ac:dyDescent="0.2">
      <c r="C108"/>
      <c r="D108"/>
      <c r="E108"/>
      <c r="F108"/>
      <c r="G108" s="90"/>
      <c r="H108"/>
    </row>
    <row r="109" spans="3:8" x14ac:dyDescent="0.2">
      <c r="C109"/>
      <c r="D109"/>
      <c r="E109"/>
      <c r="F109"/>
      <c r="G109" s="90"/>
      <c r="H109"/>
    </row>
    <row r="110" spans="3:8" x14ac:dyDescent="0.2">
      <c r="C110"/>
      <c r="D110"/>
      <c r="E110"/>
      <c r="F110"/>
      <c r="G110" s="90"/>
      <c r="H110"/>
    </row>
    <row r="111" spans="3:8" x14ac:dyDescent="0.2">
      <c r="C111"/>
      <c r="D111"/>
      <c r="E111"/>
      <c r="F111"/>
      <c r="G111" s="90"/>
      <c r="H111"/>
    </row>
    <row r="112" spans="3:8" x14ac:dyDescent="0.2">
      <c r="C112"/>
      <c r="D112"/>
      <c r="E112"/>
      <c r="F112"/>
      <c r="G112" s="90"/>
      <c r="H112"/>
    </row>
    <row r="113" spans="3:8" x14ac:dyDescent="0.2">
      <c r="C113"/>
      <c r="D113"/>
      <c r="E113"/>
      <c r="F113"/>
      <c r="G113" s="90"/>
      <c r="H113"/>
    </row>
    <row r="114" spans="3:8" x14ac:dyDescent="0.2">
      <c r="C114"/>
      <c r="D114"/>
      <c r="E114"/>
      <c r="F114"/>
      <c r="G114" s="90"/>
      <c r="H114"/>
    </row>
    <row r="115" spans="3:8" x14ac:dyDescent="0.2">
      <c r="C115"/>
      <c r="D115"/>
      <c r="E115"/>
      <c r="F115"/>
      <c r="G115" s="90"/>
      <c r="H115"/>
    </row>
    <row r="116" spans="3:8" x14ac:dyDescent="0.2">
      <c r="C116"/>
      <c r="D116"/>
      <c r="E116"/>
      <c r="F116"/>
      <c r="G116" s="90"/>
      <c r="H116"/>
    </row>
    <row r="117" spans="3:8" x14ac:dyDescent="0.2">
      <c r="C117"/>
      <c r="D117"/>
      <c r="E117"/>
      <c r="F117"/>
      <c r="G117" s="90"/>
      <c r="H117"/>
    </row>
    <row r="118" spans="3:8" x14ac:dyDescent="0.2">
      <c r="C118"/>
      <c r="D118"/>
      <c r="E118"/>
      <c r="F118"/>
      <c r="G118" s="90"/>
      <c r="H118"/>
    </row>
    <row r="119" spans="3:8" x14ac:dyDescent="0.2">
      <c r="C119"/>
      <c r="D119"/>
      <c r="E119"/>
      <c r="F119"/>
      <c r="G119" s="90"/>
      <c r="H119"/>
    </row>
    <row r="120" spans="3:8" x14ac:dyDescent="0.2">
      <c r="C120"/>
      <c r="D120"/>
      <c r="E120"/>
      <c r="F120"/>
      <c r="G120" s="90"/>
      <c r="H120"/>
    </row>
    <row r="121" spans="3:8" x14ac:dyDescent="0.2">
      <c r="C121"/>
      <c r="D121"/>
      <c r="E121"/>
      <c r="F121"/>
      <c r="G121" s="90"/>
      <c r="H121"/>
    </row>
    <row r="122" spans="3:8" x14ac:dyDescent="0.2">
      <c r="C122"/>
      <c r="D122"/>
      <c r="E122"/>
      <c r="F122"/>
      <c r="G122" s="90"/>
      <c r="H122"/>
    </row>
    <row r="123" spans="3:8" x14ac:dyDescent="0.2">
      <c r="C123"/>
      <c r="D123"/>
      <c r="E123"/>
      <c r="F123"/>
      <c r="G123" s="90"/>
      <c r="H123"/>
    </row>
    <row r="124" spans="3:8" x14ac:dyDescent="0.2">
      <c r="C124"/>
      <c r="D124"/>
      <c r="E124"/>
      <c r="F124"/>
      <c r="G124" s="90"/>
      <c r="H124"/>
    </row>
    <row r="125" spans="3:8" x14ac:dyDescent="0.2">
      <c r="C125"/>
      <c r="D125"/>
      <c r="E125"/>
      <c r="F125"/>
      <c r="G125" s="90"/>
      <c r="H125"/>
    </row>
    <row r="126" spans="3:8" x14ac:dyDescent="0.2">
      <c r="C126"/>
      <c r="D126"/>
      <c r="E126"/>
      <c r="F126"/>
      <c r="G126" s="90"/>
      <c r="H126"/>
    </row>
    <row r="127" spans="3:8" x14ac:dyDescent="0.2">
      <c r="C127"/>
      <c r="D127"/>
      <c r="E127"/>
      <c r="F127"/>
      <c r="G127" s="90"/>
      <c r="H127"/>
    </row>
    <row r="128" spans="3:8" x14ac:dyDescent="0.2">
      <c r="C128"/>
      <c r="D128"/>
      <c r="E128"/>
      <c r="F128"/>
      <c r="G128" s="90"/>
      <c r="H128"/>
    </row>
    <row r="129" spans="3:8" x14ac:dyDescent="0.2">
      <c r="C129"/>
      <c r="D129"/>
      <c r="E129"/>
      <c r="F129"/>
      <c r="G129" s="90"/>
      <c r="H129"/>
    </row>
    <row r="130" spans="3:8" x14ac:dyDescent="0.2">
      <c r="C130"/>
      <c r="D130"/>
      <c r="E130"/>
      <c r="F130"/>
      <c r="G130" s="90"/>
      <c r="H130"/>
    </row>
    <row r="131" spans="3:8" x14ac:dyDescent="0.2">
      <c r="C131"/>
      <c r="D131"/>
      <c r="E131"/>
      <c r="F131"/>
      <c r="G131" s="90"/>
      <c r="H131"/>
    </row>
    <row r="132" spans="3:8" x14ac:dyDescent="0.2">
      <c r="C132"/>
      <c r="D132"/>
      <c r="E132"/>
      <c r="F132"/>
      <c r="G132" s="90"/>
      <c r="H132"/>
    </row>
    <row r="133" spans="3:8" x14ac:dyDescent="0.2">
      <c r="C133"/>
      <c r="D133"/>
      <c r="E133"/>
      <c r="F133"/>
      <c r="G133" s="90"/>
      <c r="H133"/>
    </row>
    <row r="134" spans="3:8" x14ac:dyDescent="0.2">
      <c r="C134"/>
      <c r="D134"/>
      <c r="E134"/>
      <c r="F134"/>
      <c r="G134" s="90"/>
      <c r="H134"/>
    </row>
    <row r="135" spans="3:8" x14ac:dyDescent="0.2">
      <c r="C135"/>
      <c r="D135"/>
      <c r="E135"/>
      <c r="F135"/>
      <c r="G135" s="90"/>
      <c r="H135"/>
    </row>
    <row r="136" spans="3:8" x14ac:dyDescent="0.2">
      <c r="C136"/>
      <c r="D136"/>
      <c r="E136"/>
      <c r="F136"/>
      <c r="G136" s="90"/>
      <c r="H136"/>
    </row>
    <row r="137" spans="3:8" x14ac:dyDescent="0.2">
      <c r="C137"/>
      <c r="D137"/>
      <c r="E137"/>
      <c r="F137"/>
      <c r="G137" s="90"/>
      <c r="H137"/>
    </row>
    <row r="138" spans="3:8" x14ac:dyDescent="0.2">
      <c r="C138"/>
      <c r="D138"/>
      <c r="E138"/>
      <c r="F138"/>
      <c r="G138" s="90"/>
      <c r="H138"/>
    </row>
    <row r="139" spans="3:8" x14ac:dyDescent="0.2">
      <c r="C139"/>
      <c r="D139"/>
      <c r="E139"/>
      <c r="F139"/>
      <c r="G139" s="90"/>
      <c r="H139"/>
    </row>
    <row r="140" spans="3:8" x14ac:dyDescent="0.2">
      <c r="C140"/>
      <c r="D140"/>
      <c r="E140"/>
      <c r="F140"/>
      <c r="G140" s="90"/>
    </row>
    <row r="141" spans="3:8" x14ac:dyDescent="0.2">
      <c r="C141"/>
      <c r="D141"/>
      <c r="E141"/>
      <c r="F141"/>
      <c r="G141" s="90"/>
    </row>
    <row r="142" spans="3:8" x14ac:dyDescent="0.2">
      <c r="C142"/>
      <c r="D142"/>
      <c r="E142"/>
      <c r="F142"/>
      <c r="G142" s="90"/>
    </row>
    <row r="143" spans="3:8" x14ac:dyDescent="0.2">
      <c r="C143"/>
      <c r="D143"/>
      <c r="E143"/>
      <c r="F143"/>
      <c r="G143" s="90"/>
    </row>
    <row r="144" spans="3:8" x14ac:dyDescent="0.2">
      <c r="C144"/>
      <c r="D144"/>
      <c r="E144"/>
      <c r="F144"/>
      <c r="G144" s="90"/>
    </row>
    <row r="145" spans="3:7" x14ac:dyDescent="0.2">
      <c r="C145"/>
      <c r="D145"/>
      <c r="E145"/>
      <c r="F145"/>
      <c r="G145" s="90"/>
    </row>
    <row r="146" spans="3:7" x14ac:dyDescent="0.2">
      <c r="C146"/>
      <c r="D146"/>
      <c r="E146"/>
      <c r="F146"/>
      <c r="G146" s="90"/>
    </row>
    <row r="147" spans="3:7" x14ac:dyDescent="0.2">
      <c r="C147"/>
      <c r="D147"/>
      <c r="E147"/>
      <c r="F147"/>
      <c r="G147" s="90"/>
    </row>
    <row r="148" spans="3:7" x14ac:dyDescent="0.2">
      <c r="C148"/>
      <c r="D148"/>
      <c r="E148"/>
      <c r="F148"/>
      <c r="G148" s="90"/>
    </row>
    <row r="149" spans="3:7" x14ac:dyDescent="0.2">
      <c r="C149"/>
      <c r="D149"/>
      <c r="E149"/>
      <c r="F149"/>
      <c r="G149" s="90"/>
    </row>
    <row r="150" spans="3:7" x14ac:dyDescent="0.2">
      <c r="C150"/>
      <c r="D150"/>
      <c r="E150"/>
      <c r="F150"/>
      <c r="G150" s="90"/>
    </row>
    <row r="151" spans="3:7" x14ac:dyDescent="0.2">
      <c r="C151"/>
      <c r="D151"/>
      <c r="E151"/>
      <c r="F151"/>
      <c r="G151" s="90"/>
    </row>
  </sheetData>
  <mergeCells count="1">
    <mergeCell ref="A1:G1"/>
  </mergeCells>
  <pageMargins left="0.7" right="0.7" top="0.75" bottom="0.75" header="0.3" footer="0.3"/>
  <pageSetup paperSize="9" scale="68" orientation="portrait" r:id="rId1"/>
  <rowBreaks count="1" manualBreakCount="1">
    <brk id="59" max="7" man="1"/>
  </rowBreaks>
  <ignoredErrors>
    <ignoredError sqref="D86:D8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"/>
  <sheetViews>
    <sheetView rightToLeft="1" tabSelected="1" view="pageBreakPreview" zoomScaleNormal="100" zoomScaleSheetLayoutView="100" workbookViewId="0">
      <pane ySplit="2" topLeftCell="A3" activePane="bottomLeft" state="frozen"/>
      <selection pane="bottomLeft" activeCell="F92" sqref="F92"/>
    </sheetView>
  </sheetViews>
  <sheetFormatPr defaultRowHeight="14.25" x14ac:dyDescent="0.2"/>
  <cols>
    <col min="1" max="1" width="5.875" style="8" bestFit="1" customWidth="1"/>
    <col min="2" max="2" width="47.375" bestFit="1" customWidth="1"/>
    <col min="3" max="3" width="6.375" style="8" bestFit="1" customWidth="1"/>
    <col min="4" max="4" width="7.375" style="8" customWidth="1"/>
    <col min="5" max="6" width="8.75" style="12"/>
    <col min="7" max="7" width="15.75" style="65" customWidth="1"/>
    <col min="8" max="8" width="13.125" style="12" customWidth="1"/>
  </cols>
  <sheetData>
    <row r="1" spans="1:9" ht="27.75" thickTop="1" thickBot="1" x14ac:dyDescent="0.45">
      <c r="A1" s="144" t="s">
        <v>194</v>
      </c>
      <c r="B1" s="145"/>
      <c r="C1" s="145"/>
      <c r="D1" s="145"/>
      <c r="E1" s="145"/>
      <c r="F1" s="145"/>
      <c r="G1" s="146"/>
      <c r="H1" s="56">
        <f>G96</f>
        <v>819000</v>
      </c>
    </row>
    <row r="2" spans="1:9" ht="31.5" thickTop="1" thickBot="1" x14ac:dyDescent="0.25">
      <c r="A2" s="1" t="s">
        <v>0</v>
      </c>
      <c r="B2" s="2" t="s">
        <v>1</v>
      </c>
      <c r="C2" s="2" t="s">
        <v>4</v>
      </c>
      <c r="D2" s="2" t="s">
        <v>5</v>
      </c>
      <c r="E2" s="10" t="s">
        <v>66</v>
      </c>
      <c r="F2" s="10" t="s">
        <v>67</v>
      </c>
      <c r="G2" s="13" t="s">
        <v>2</v>
      </c>
      <c r="H2" s="58" t="s">
        <v>30</v>
      </c>
    </row>
    <row r="3" spans="1:9" s="23" customFormat="1" ht="21.75" customHeight="1" thickTop="1" thickBot="1" x14ac:dyDescent="0.35">
      <c r="A3" s="18" t="s">
        <v>18</v>
      </c>
      <c r="B3" s="19" t="s">
        <v>24</v>
      </c>
      <c r="C3" s="20"/>
      <c r="D3" s="20"/>
      <c r="E3" s="21"/>
      <c r="F3" s="21"/>
      <c r="G3" s="22"/>
      <c r="H3" s="22"/>
    </row>
    <row r="4" spans="1:9" s="24" customFormat="1" ht="17.25" thickTop="1" x14ac:dyDescent="0.25">
      <c r="A4" s="32" t="s">
        <v>19</v>
      </c>
      <c r="B4" s="53" t="s">
        <v>31</v>
      </c>
      <c r="C4" s="26"/>
      <c r="D4" s="27"/>
      <c r="E4" s="27"/>
      <c r="F4" s="76"/>
      <c r="G4" s="49"/>
      <c r="H4" s="66"/>
      <c r="I4" s="45"/>
    </row>
    <row r="5" spans="1:9" s="4" customFormat="1" ht="15" x14ac:dyDescent="0.2">
      <c r="A5" s="46" t="s">
        <v>32</v>
      </c>
      <c r="B5" s="3" t="s">
        <v>3</v>
      </c>
      <c r="C5" s="6" t="s">
        <v>6</v>
      </c>
      <c r="D5" s="9">
        <f>'נב"מ'!D5+'שו"ט'!D5</f>
        <v>1</v>
      </c>
      <c r="E5" s="80">
        <f>'[1]נב"מ'!E5</f>
        <v>135000</v>
      </c>
      <c r="F5" s="79"/>
      <c r="G5" s="73">
        <f>F5*D5</f>
        <v>0</v>
      </c>
      <c r="H5" s="138">
        <v>600</v>
      </c>
      <c r="I5" s="65"/>
    </row>
    <row r="6" spans="1:9" s="4" customFormat="1" ht="15" x14ac:dyDescent="0.2">
      <c r="A6" s="46" t="s">
        <v>33</v>
      </c>
      <c r="B6" s="3" t="s">
        <v>13</v>
      </c>
      <c r="C6" s="6" t="s">
        <v>6</v>
      </c>
      <c r="D6" s="9">
        <f>'נב"מ'!D6+'שו"ט'!D6</f>
        <v>1</v>
      </c>
      <c r="E6" s="80">
        <f>'[1]נב"מ'!E6</f>
        <v>9000</v>
      </c>
      <c r="F6" s="79"/>
      <c r="G6" s="73">
        <f t="shared" ref="G6:G16" si="0">F6*D6</f>
        <v>0</v>
      </c>
      <c r="H6" s="138">
        <v>40</v>
      </c>
      <c r="I6" s="65"/>
    </row>
    <row r="7" spans="1:9" s="4" customFormat="1" ht="15" x14ac:dyDescent="0.2">
      <c r="A7" s="46" t="s">
        <v>34</v>
      </c>
      <c r="B7" s="3" t="s">
        <v>14</v>
      </c>
      <c r="C7" s="6" t="s">
        <v>6</v>
      </c>
      <c r="D7" s="9">
        <f>'נב"מ'!D7+'שו"ט'!D7</f>
        <v>1</v>
      </c>
      <c r="E7" s="80">
        <f>'[1]נב"מ'!E7</f>
        <v>13500</v>
      </c>
      <c r="F7" s="79"/>
      <c r="G7" s="73">
        <f t="shared" si="0"/>
        <v>0</v>
      </c>
      <c r="H7" s="138">
        <v>45</v>
      </c>
      <c r="I7" s="65"/>
    </row>
    <row r="8" spans="1:9" s="4" customFormat="1" ht="15" x14ac:dyDescent="0.2">
      <c r="A8" s="46" t="s">
        <v>35</v>
      </c>
      <c r="B8" s="3" t="s">
        <v>15</v>
      </c>
      <c r="C8" s="6" t="s">
        <v>6</v>
      </c>
      <c r="D8" s="9">
        <f>'נב"מ'!D8+'שו"ט'!D8</f>
        <v>1</v>
      </c>
      <c r="E8" s="80">
        <f>'[1]נב"מ'!E8</f>
        <v>4500</v>
      </c>
      <c r="F8" s="79"/>
      <c r="G8" s="73">
        <f t="shared" si="0"/>
        <v>0</v>
      </c>
      <c r="H8" s="139">
        <v>6.6</v>
      </c>
      <c r="I8" s="65"/>
    </row>
    <row r="9" spans="1:9" s="4" customFormat="1" ht="15" x14ac:dyDescent="0.2">
      <c r="A9" s="46" t="s">
        <v>36</v>
      </c>
      <c r="B9" s="3" t="s">
        <v>16</v>
      </c>
      <c r="C9" s="6" t="s">
        <v>6</v>
      </c>
      <c r="D9" s="9">
        <f>'נב"מ'!D9+'שו"ט'!D9</f>
        <v>1</v>
      </c>
      <c r="E9" s="80">
        <f>'[1]נב"מ'!E9</f>
        <v>45000</v>
      </c>
      <c r="F9" s="79"/>
      <c r="G9" s="73">
        <f t="shared" si="0"/>
        <v>0</v>
      </c>
      <c r="H9" s="138">
        <v>160</v>
      </c>
      <c r="I9" s="65"/>
    </row>
    <row r="10" spans="1:9" s="4" customFormat="1" ht="15" x14ac:dyDescent="0.2">
      <c r="A10" s="46" t="s">
        <v>37</v>
      </c>
      <c r="B10" s="124" t="s">
        <v>49</v>
      </c>
      <c r="C10" s="125" t="s">
        <v>6</v>
      </c>
      <c r="D10" s="67">
        <f>'נב"מ'!D10+'שו"ט'!D10</f>
        <v>1</v>
      </c>
      <c r="E10" s="126">
        <f>'[1]נב"מ'!E10</f>
        <v>13500</v>
      </c>
      <c r="F10" s="127"/>
      <c r="G10" s="87">
        <f t="shared" si="0"/>
        <v>0</v>
      </c>
      <c r="H10" s="140">
        <v>52</v>
      </c>
      <c r="I10" s="65"/>
    </row>
    <row r="11" spans="1:9" s="4" customFormat="1" ht="15" x14ac:dyDescent="0.2">
      <c r="A11" s="46" t="s">
        <v>38</v>
      </c>
      <c r="B11" s="5" t="s">
        <v>48</v>
      </c>
      <c r="C11" s="7" t="s">
        <v>6</v>
      </c>
      <c r="D11" s="133">
        <f>'נב"מ'!D11+'שו"ט'!D11</f>
        <v>1</v>
      </c>
      <c r="E11" s="81">
        <v>63000</v>
      </c>
      <c r="F11" s="106"/>
      <c r="G11" s="107">
        <f>F11*D11</f>
        <v>0</v>
      </c>
      <c r="H11" s="141">
        <v>240</v>
      </c>
      <c r="I11" s="65"/>
    </row>
    <row r="12" spans="1:9" s="4" customFormat="1" ht="15" x14ac:dyDescent="0.2">
      <c r="A12" s="46" t="s">
        <v>39</v>
      </c>
      <c r="B12" s="5" t="s">
        <v>45</v>
      </c>
      <c r="C12" s="7" t="s">
        <v>6</v>
      </c>
      <c r="D12" s="133">
        <f>'נב"מ'!D12+'שו"ט'!D12</f>
        <v>1</v>
      </c>
      <c r="E12" s="81">
        <v>30000</v>
      </c>
      <c r="F12" s="106"/>
      <c r="G12" s="107">
        <f t="shared" si="0"/>
        <v>0</v>
      </c>
      <c r="H12" s="141">
        <v>150</v>
      </c>
      <c r="I12" s="65"/>
    </row>
    <row r="13" spans="1:9" s="4" customFormat="1" ht="15" x14ac:dyDescent="0.2">
      <c r="A13" s="46" t="s">
        <v>40</v>
      </c>
      <c r="B13" s="5" t="s">
        <v>46</v>
      </c>
      <c r="C13" s="7" t="s">
        <v>6</v>
      </c>
      <c r="D13" s="133">
        <f>'נב"מ'!D13+'שו"ט'!D13</f>
        <v>1</v>
      </c>
      <c r="E13" s="81">
        <v>27000</v>
      </c>
      <c r="F13" s="106"/>
      <c r="G13" s="107">
        <f t="shared" si="0"/>
        <v>0</v>
      </c>
      <c r="H13" s="141">
        <v>148</v>
      </c>
      <c r="I13" s="65"/>
    </row>
    <row r="14" spans="1:9" s="4" customFormat="1" ht="15" x14ac:dyDescent="0.2">
      <c r="A14" s="46" t="s">
        <v>41</v>
      </c>
      <c r="B14" s="5" t="s">
        <v>47</v>
      </c>
      <c r="C14" s="7" t="s">
        <v>6</v>
      </c>
      <c r="D14" s="133">
        <f>'נב"מ'!D14+'שו"ט'!D14</f>
        <v>1</v>
      </c>
      <c r="E14" s="105">
        <v>27000</v>
      </c>
      <c r="F14" s="106"/>
      <c r="G14" s="107">
        <f>F14*D14</f>
        <v>0</v>
      </c>
      <c r="H14" s="141">
        <v>135</v>
      </c>
      <c r="I14" s="65"/>
    </row>
    <row r="15" spans="1:9" s="4" customFormat="1" ht="15" x14ac:dyDescent="0.2">
      <c r="A15" s="46" t="s">
        <v>42</v>
      </c>
      <c r="B15" s="5" t="s">
        <v>12</v>
      </c>
      <c r="C15" s="7" t="s">
        <v>6</v>
      </c>
      <c r="D15" s="133">
        <f>'נב"מ'!D15+'שו"ט'!D15</f>
        <v>1</v>
      </c>
      <c r="E15" s="81">
        <v>4500</v>
      </c>
      <c r="F15" s="106"/>
      <c r="G15" s="107">
        <f>F15*D15</f>
        <v>0</v>
      </c>
      <c r="H15" s="142">
        <v>14.8</v>
      </c>
      <c r="I15" s="65"/>
    </row>
    <row r="16" spans="1:9" s="4" customFormat="1" ht="15" x14ac:dyDescent="0.2">
      <c r="A16" s="46" t="s">
        <v>43</v>
      </c>
      <c r="B16" s="5" t="s">
        <v>11</v>
      </c>
      <c r="C16" s="7" t="s">
        <v>6</v>
      </c>
      <c r="D16" s="133">
        <f>'נב"מ'!D16+'שו"ט'!D16</f>
        <v>1</v>
      </c>
      <c r="E16" s="81">
        <v>4500</v>
      </c>
      <c r="F16" s="106"/>
      <c r="G16" s="107">
        <f t="shared" si="0"/>
        <v>0</v>
      </c>
      <c r="H16" s="142">
        <v>7.7</v>
      </c>
      <c r="I16" s="65"/>
    </row>
    <row r="17" spans="1:9" s="24" customFormat="1" ht="15.75" customHeight="1" thickBot="1" x14ac:dyDescent="0.3">
      <c r="A17" s="128"/>
      <c r="B17" s="129" t="s">
        <v>44</v>
      </c>
      <c r="C17" s="130"/>
      <c r="D17" s="123"/>
      <c r="E17" s="123"/>
      <c r="F17" s="131"/>
      <c r="G17" s="88">
        <f>SUM(G5:G16)</f>
        <v>0</v>
      </c>
      <c r="H17" s="132"/>
    </row>
    <row r="18" spans="1:9" s="23" customFormat="1" ht="21.75" customHeight="1" thickTop="1" thickBot="1" x14ac:dyDescent="0.35">
      <c r="A18" s="18" t="s">
        <v>20</v>
      </c>
      <c r="B18" s="19" t="s">
        <v>64</v>
      </c>
      <c r="C18" s="20"/>
      <c r="D18" s="20"/>
      <c r="E18" s="21"/>
      <c r="F18" s="21"/>
      <c r="G18" s="22"/>
      <c r="H18" s="22"/>
    </row>
    <row r="19" spans="1:9" s="24" customFormat="1" ht="17.25" thickTop="1" x14ac:dyDescent="0.25">
      <c r="A19" s="32" t="s">
        <v>21</v>
      </c>
      <c r="B19" s="53" t="s">
        <v>192</v>
      </c>
      <c r="C19" s="26"/>
      <c r="D19" s="27"/>
      <c r="E19" s="27"/>
      <c r="F19" s="76"/>
      <c r="G19" s="49"/>
      <c r="H19" s="66"/>
      <c r="I19" s="45"/>
    </row>
    <row r="20" spans="1:9" s="75" customFormat="1" ht="28.5" x14ac:dyDescent="0.2">
      <c r="A20" s="109" t="s">
        <v>25</v>
      </c>
      <c r="B20" s="71" t="s">
        <v>107</v>
      </c>
      <c r="C20" s="70" t="s">
        <v>6</v>
      </c>
      <c r="D20" s="72">
        <f>'נב"מ'!D20+'שו"ט'!D20</f>
        <v>1</v>
      </c>
      <c r="E20" s="80">
        <v>120000</v>
      </c>
      <c r="F20" s="79"/>
      <c r="G20" s="73">
        <f t="shared" ref="G20:G59" si="1">F20*D20</f>
        <v>0</v>
      </c>
      <c r="H20" s="74"/>
    </row>
    <row r="21" spans="1:9" s="75" customFormat="1" ht="28.5" x14ac:dyDescent="0.2">
      <c r="A21" s="109" t="s">
        <v>26</v>
      </c>
      <c r="B21" s="71" t="s">
        <v>108</v>
      </c>
      <c r="C21" s="70" t="s">
        <v>6</v>
      </c>
      <c r="D21" s="72">
        <f>'נב"מ'!D21+'שו"ט'!D21</f>
        <v>1</v>
      </c>
      <c r="E21" s="80">
        <v>160000</v>
      </c>
      <c r="F21" s="79"/>
      <c r="G21" s="73">
        <f t="shared" si="1"/>
        <v>0</v>
      </c>
      <c r="H21" s="74"/>
    </row>
    <row r="22" spans="1:9" s="75" customFormat="1" ht="28.5" x14ac:dyDescent="0.2">
      <c r="A22" s="109" t="s">
        <v>132</v>
      </c>
      <c r="B22" s="71" t="s">
        <v>109</v>
      </c>
      <c r="C22" s="70" t="s">
        <v>6</v>
      </c>
      <c r="D22" s="72">
        <f>'נב"מ'!D22+'שו"ט'!D22</f>
        <v>4</v>
      </c>
      <c r="E22" s="80">
        <v>30000</v>
      </c>
      <c r="F22" s="79"/>
      <c r="G22" s="73">
        <f t="shared" si="1"/>
        <v>0</v>
      </c>
      <c r="H22" s="74"/>
    </row>
    <row r="23" spans="1:9" s="75" customFormat="1" ht="15" x14ac:dyDescent="0.2">
      <c r="A23" s="109" t="s">
        <v>133</v>
      </c>
      <c r="B23" s="71" t="s">
        <v>74</v>
      </c>
      <c r="C23" s="70" t="s">
        <v>6</v>
      </c>
      <c r="D23" s="72">
        <f>'נב"מ'!D23+'שו"ט'!D23</f>
        <v>4</v>
      </c>
      <c r="E23" s="80">
        <v>12000</v>
      </c>
      <c r="F23" s="79"/>
      <c r="G23" s="73">
        <f t="shared" si="1"/>
        <v>0</v>
      </c>
      <c r="H23" s="74"/>
    </row>
    <row r="24" spans="1:9" s="75" customFormat="1" ht="15" x14ac:dyDescent="0.2">
      <c r="A24" s="109" t="s">
        <v>134</v>
      </c>
      <c r="B24" s="71" t="s">
        <v>87</v>
      </c>
      <c r="C24" s="70" t="s">
        <v>6</v>
      </c>
      <c r="D24" s="72">
        <f>'נב"מ'!D24+'שו"ט'!D24</f>
        <v>2</v>
      </c>
      <c r="E24" s="80">
        <v>15000</v>
      </c>
      <c r="F24" s="79"/>
      <c r="G24" s="73">
        <f t="shared" si="1"/>
        <v>0</v>
      </c>
      <c r="H24" s="74"/>
    </row>
    <row r="25" spans="1:9" s="75" customFormat="1" ht="15" x14ac:dyDescent="0.2">
      <c r="A25" s="109" t="s">
        <v>135</v>
      </c>
      <c r="B25" s="71" t="s">
        <v>89</v>
      </c>
      <c r="C25" s="70" t="s">
        <v>6</v>
      </c>
      <c r="D25" s="72">
        <f>'נב"מ'!D25+'שו"ט'!D25</f>
        <v>6</v>
      </c>
      <c r="E25" s="80">
        <v>2500</v>
      </c>
      <c r="F25" s="79"/>
      <c r="G25" s="73">
        <f t="shared" si="1"/>
        <v>0</v>
      </c>
      <c r="H25" s="74"/>
    </row>
    <row r="26" spans="1:9" s="75" customFormat="1" ht="15" x14ac:dyDescent="0.2">
      <c r="A26" s="109" t="s">
        <v>136</v>
      </c>
      <c r="B26" s="71" t="s">
        <v>115</v>
      </c>
      <c r="C26" s="70" t="s">
        <v>114</v>
      </c>
      <c r="D26" s="72">
        <f>'נב"מ'!D26+'שו"ט'!D26</f>
        <v>150</v>
      </c>
      <c r="E26" s="80">
        <v>150</v>
      </c>
      <c r="F26" s="79"/>
      <c r="G26" s="73">
        <f t="shared" si="1"/>
        <v>0</v>
      </c>
      <c r="H26" s="74"/>
    </row>
    <row r="27" spans="1:9" s="75" customFormat="1" ht="15" x14ac:dyDescent="0.2">
      <c r="A27" s="109" t="s">
        <v>137</v>
      </c>
      <c r="B27" s="71" t="s">
        <v>128</v>
      </c>
      <c r="C27" s="70" t="s">
        <v>6</v>
      </c>
      <c r="D27" s="72">
        <f>'נב"מ'!D27+'שו"ט'!D27</f>
        <v>2</v>
      </c>
      <c r="E27" s="80">
        <v>10000</v>
      </c>
      <c r="F27" s="79"/>
      <c r="G27" s="73">
        <f t="shared" si="1"/>
        <v>0</v>
      </c>
      <c r="H27" s="74"/>
    </row>
    <row r="28" spans="1:9" s="75" customFormat="1" ht="15" x14ac:dyDescent="0.2">
      <c r="A28" s="109" t="s">
        <v>138</v>
      </c>
      <c r="B28" s="71" t="s">
        <v>129</v>
      </c>
      <c r="C28" s="70" t="s">
        <v>6</v>
      </c>
      <c r="D28" s="72">
        <f>'נב"מ'!D28+'שו"ט'!D28</f>
        <v>2</v>
      </c>
      <c r="E28" s="80">
        <v>2500</v>
      </c>
      <c r="F28" s="79"/>
      <c r="G28" s="73">
        <f t="shared" si="1"/>
        <v>0</v>
      </c>
      <c r="H28" s="74"/>
    </row>
    <row r="29" spans="1:9" s="75" customFormat="1" ht="15" x14ac:dyDescent="0.2">
      <c r="A29" s="109" t="s">
        <v>139</v>
      </c>
      <c r="B29" s="71" t="s">
        <v>98</v>
      </c>
      <c r="C29" s="70" t="s">
        <v>6</v>
      </c>
      <c r="D29" s="72">
        <f>'נב"מ'!D29+'שו"ט'!D29</f>
        <v>25</v>
      </c>
      <c r="E29" s="80">
        <v>1000</v>
      </c>
      <c r="F29" s="79"/>
      <c r="G29" s="73">
        <f t="shared" si="1"/>
        <v>0</v>
      </c>
      <c r="H29" s="74"/>
    </row>
    <row r="30" spans="1:9" s="75" customFormat="1" ht="15" x14ac:dyDescent="0.2">
      <c r="A30" s="109" t="s">
        <v>140</v>
      </c>
      <c r="B30" s="71" t="s">
        <v>99</v>
      </c>
      <c r="C30" s="70" t="s">
        <v>6</v>
      </c>
      <c r="D30" s="72">
        <f>'נב"מ'!D30+'שו"ט'!D30</f>
        <v>1</v>
      </c>
      <c r="E30" s="80">
        <v>9000</v>
      </c>
      <c r="F30" s="79"/>
      <c r="G30" s="73">
        <f t="shared" si="1"/>
        <v>0</v>
      </c>
      <c r="H30" s="74"/>
    </row>
    <row r="31" spans="1:9" s="75" customFormat="1" ht="15" x14ac:dyDescent="0.2">
      <c r="A31" s="109" t="s">
        <v>141</v>
      </c>
      <c r="B31" s="71" t="s">
        <v>91</v>
      </c>
      <c r="C31" s="70" t="s">
        <v>92</v>
      </c>
      <c r="D31" s="72">
        <f>'נב"מ'!D31+'שו"ט'!D31</f>
        <v>200</v>
      </c>
      <c r="E31" s="80">
        <v>70</v>
      </c>
      <c r="F31" s="79"/>
      <c r="G31" s="73">
        <f t="shared" si="1"/>
        <v>0</v>
      </c>
      <c r="H31" s="74"/>
    </row>
    <row r="32" spans="1:9" s="75" customFormat="1" ht="42.75" x14ac:dyDescent="0.2">
      <c r="A32" s="109" t="s">
        <v>142</v>
      </c>
      <c r="B32" s="71" t="s">
        <v>127</v>
      </c>
      <c r="C32" s="70" t="s">
        <v>6</v>
      </c>
      <c r="D32" s="72">
        <f>'נב"מ'!D32+'שו"ט'!D32</f>
        <v>1</v>
      </c>
      <c r="E32" s="80">
        <v>10000</v>
      </c>
      <c r="F32" s="79"/>
      <c r="G32" s="73">
        <f t="shared" si="1"/>
        <v>0</v>
      </c>
      <c r="H32" s="74"/>
    </row>
    <row r="33" spans="1:8" s="75" customFormat="1" ht="28.5" x14ac:dyDescent="0.2">
      <c r="A33" s="109" t="s">
        <v>143</v>
      </c>
      <c r="B33" s="71" t="s">
        <v>69</v>
      </c>
      <c r="C33" s="70" t="s">
        <v>6</v>
      </c>
      <c r="D33" s="72">
        <f>'נב"מ'!D33+'שו"ט'!D33</f>
        <v>1</v>
      </c>
      <c r="E33" s="80">
        <v>8000</v>
      </c>
      <c r="F33" s="79"/>
      <c r="G33" s="73">
        <f t="shared" si="1"/>
        <v>0</v>
      </c>
      <c r="H33" s="74"/>
    </row>
    <row r="34" spans="1:8" s="75" customFormat="1" ht="28.5" x14ac:dyDescent="0.2">
      <c r="A34" s="109" t="s">
        <v>144</v>
      </c>
      <c r="B34" s="71" t="s">
        <v>116</v>
      </c>
      <c r="C34" s="70" t="s">
        <v>6</v>
      </c>
      <c r="D34" s="72">
        <f>'נב"מ'!D34+'שו"ט'!D34</f>
        <v>1</v>
      </c>
      <c r="E34" s="80">
        <v>25000</v>
      </c>
      <c r="F34" s="79"/>
      <c r="G34" s="73">
        <f t="shared" si="1"/>
        <v>0</v>
      </c>
      <c r="H34" s="74"/>
    </row>
    <row r="35" spans="1:8" s="75" customFormat="1" ht="28.5" x14ac:dyDescent="0.2">
      <c r="A35" s="109" t="s">
        <v>145</v>
      </c>
      <c r="B35" s="71" t="s">
        <v>94</v>
      </c>
      <c r="C35" s="70" t="s">
        <v>6</v>
      </c>
      <c r="D35" s="72">
        <f>'נב"מ'!D35+'שו"ט'!D35</f>
        <v>1</v>
      </c>
      <c r="E35" s="80">
        <v>30000</v>
      </c>
      <c r="F35" s="79"/>
      <c r="G35" s="73">
        <f t="shared" si="1"/>
        <v>0</v>
      </c>
      <c r="H35" s="74"/>
    </row>
    <row r="36" spans="1:8" s="75" customFormat="1" ht="28.5" x14ac:dyDescent="0.2">
      <c r="A36" s="109" t="s">
        <v>146</v>
      </c>
      <c r="B36" s="71" t="s">
        <v>117</v>
      </c>
      <c r="C36" s="70" t="s">
        <v>6</v>
      </c>
      <c r="D36" s="72">
        <f>'נב"מ'!D36+'שו"ט'!D36</f>
        <v>1</v>
      </c>
      <c r="E36" s="80">
        <v>35000</v>
      </c>
      <c r="F36" s="79"/>
      <c r="G36" s="73">
        <f t="shared" si="1"/>
        <v>0</v>
      </c>
      <c r="H36" s="74"/>
    </row>
    <row r="37" spans="1:8" s="75" customFormat="1" ht="42.75" x14ac:dyDescent="0.2">
      <c r="A37" s="109" t="s">
        <v>147</v>
      </c>
      <c r="B37" s="71" t="s">
        <v>106</v>
      </c>
      <c r="C37" s="70" t="s">
        <v>6</v>
      </c>
      <c r="D37" s="72">
        <f>'נב"מ'!D37+'שו"ט'!D37</f>
        <v>2</v>
      </c>
      <c r="E37" s="80">
        <v>4500</v>
      </c>
      <c r="F37" s="79"/>
      <c r="G37" s="73">
        <f t="shared" si="1"/>
        <v>0</v>
      </c>
      <c r="H37" s="74"/>
    </row>
    <row r="38" spans="1:8" s="75" customFormat="1" ht="15" x14ac:dyDescent="0.2">
      <c r="A38" s="109" t="s">
        <v>148</v>
      </c>
      <c r="B38" s="71" t="s">
        <v>119</v>
      </c>
      <c r="C38" s="70" t="s">
        <v>65</v>
      </c>
      <c r="D38" s="72">
        <f>'נב"מ'!D38+'שו"ט'!D38</f>
        <v>2</v>
      </c>
      <c r="E38" s="80">
        <v>7000</v>
      </c>
      <c r="F38" s="79"/>
      <c r="G38" s="73">
        <f t="shared" si="1"/>
        <v>0</v>
      </c>
      <c r="H38" s="74"/>
    </row>
    <row r="39" spans="1:8" s="75" customFormat="1" ht="15" x14ac:dyDescent="0.2">
      <c r="A39" s="109" t="s">
        <v>149</v>
      </c>
      <c r="B39" s="71" t="s">
        <v>76</v>
      </c>
      <c r="C39" s="70" t="s">
        <v>65</v>
      </c>
      <c r="D39" s="72">
        <f>'נב"מ'!D39+'שו"ט'!D39</f>
        <v>70</v>
      </c>
      <c r="E39" s="80">
        <v>100</v>
      </c>
      <c r="F39" s="79"/>
      <c r="G39" s="73">
        <f t="shared" si="1"/>
        <v>0</v>
      </c>
      <c r="H39" s="74"/>
    </row>
    <row r="40" spans="1:8" s="75" customFormat="1" ht="15" x14ac:dyDescent="0.2">
      <c r="A40" s="109" t="s">
        <v>150</v>
      </c>
      <c r="B40" s="71" t="s">
        <v>77</v>
      </c>
      <c r="C40" s="70" t="s">
        <v>65</v>
      </c>
      <c r="D40" s="72">
        <f>'נב"מ'!D40+'שו"ט'!D40</f>
        <v>150</v>
      </c>
      <c r="E40" s="80">
        <v>35</v>
      </c>
      <c r="F40" s="79"/>
      <c r="G40" s="73">
        <f t="shared" si="1"/>
        <v>0</v>
      </c>
      <c r="H40" s="74"/>
    </row>
    <row r="41" spans="1:8" s="75" customFormat="1" ht="15" x14ac:dyDescent="0.2">
      <c r="A41" s="109" t="s">
        <v>151</v>
      </c>
      <c r="B41" s="71" t="s">
        <v>75</v>
      </c>
      <c r="C41" s="70" t="s">
        <v>65</v>
      </c>
      <c r="D41" s="72">
        <f>'נב"מ'!D41+'שו"ט'!D41</f>
        <v>10</v>
      </c>
      <c r="E41" s="80">
        <v>100</v>
      </c>
      <c r="F41" s="79"/>
      <c r="G41" s="73">
        <f t="shared" si="1"/>
        <v>0</v>
      </c>
      <c r="H41" s="74"/>
    </row>
    <row r="42" spans="1:8" s="75" customFormat="1" ht="15" x14ac:dyDescent="0.2">
      <c r="A42" s="109" t="s">
        <v>152</v>
      </c>
      <c r="B42" s="71" t="s">
        <v>82</v>
      </c>
      <c r="C42" s="70" t="s">
        <v>65</v>
      </c>
      <c r="D42" s="72">
        <f>'נב"מ'!D42+'שו"ט'!D42</f>
        <v>10</v>
      </c>
      <c r="E42" s="80">
        <v>300</v>
      </c>
      <c r="F42" s="79"/>
      <c r="G42" s="73">
        <f t="shared" si="1"/>
        <v>0</v>
      </c>
      <c r="H42" s="74"/>
    </row>
    <row r="43" spans="1:8" s="75" customFormat="1" ht="15" x14ac:dyDescent="0.2">
      <c r="A43" s="109" t="s">
        <v>153</v>
      </c>
      <c r="B43" s="71" t="s">
        <v>93</v>
      </c>
      <c r="C43" s="70" t="s">
        <v>65</v>
      </c>
      <c r="D43" s="72">
        <f>'נב"מ'!D43+'שו"ט'!D43</f>
        <v>4</v>
      </c>
      <c r="E43" s="80">
        <v>1700</v>
      </c>
      <c r="F43" s="79"/>
      <c r="G43" s="73">
        <f t="shared" si="1"/>
        <v>0</v>
      </c>
      <c r="H43" s="74"/>
    </row>
    <row r="44" spans="1:8" s="75" customFormat="1" ht="15" x14ac:dyDescent="0.2">
      <c r="A44" s="109" t="s">
        <v>154</v>
      </c>
      <c r="B44" s="71" t="s">
        <v>95</v>
      </c>
      <c r="C44" s="70" t="s">
        <v>65</v>
      </c>
      <c r="D44" s="72">
        <f>'נב"מ'!D44+'שו"ט'!D44</f>
        <v>2</v>
      </c>
      <c r="E44" s="80">
        <v>2200</v>
      </c>
      <c r="F44" s="79"/>
      <c r="G44" s="73">
        <f t="shared" si="1"/>
        <v>0</v>
      </c>
      <c r="H44" s="74"/>
    </row>
    <row r="45" spans="1:8" s="75" customFormat="1" ht="15" x14ac:dyDescent="0.2">
      <c r="A45" s="109" t="s">
        <v>155</v>
      </c>
      <c r="B45" s="71" t="s">
        <v>96</v>
      </c>
      <c r="C45" s="70" t="s">
        <v>65</v>
      </c>
      <c r="D45" s="72">
        <f>'נב"מ'!D45+'שו"ט'!D45</f>
        <v>4</v>
      </c>
      <c r="E45" s="80">
        <v>1900</v>
      </c>
      <c r="F45" s="79"/>
      <c r="G45" s="73">
        <f t="shared" si="1"/>
        <v>0</v>
      </c>
      <c r="H45" s="74"/>
    </row>
    <row r="46" spans="1:8" s="75" customFormat="1" ht="15" x14ac:dyDescent="0.2">
      <c r="A46" s="109" t="s">
        <v>156</v>
      </c>
      <c r="B46" s="71" t="s">
        <v>102</v>
      </c>
      <c r="C46" s="70" t="s">
        <v>65</v>
      </c>
      <c r="D46" s="72">
        <f>'נב"מ'!D46+'שו"ט'!D46</f>
        <v>2</v>
      </c>
      <c r="E46" s="80">
        <v>700</v>
      </c>
      <c r="F46" s="79"/>
      <c r="G46" s="73">
        <f t="shared" si="1"/>
        <v>0</v>
      </c>
      <c r="H46" s="74"/>
    </row>
    <row r="47" spans="1:8" s="75" customFormat="1" ht="15" x14ac:dyDescent="0.2">
      <c r="A47" s="109" t="s">
        <v>157</v>
      </c>
      <c r="B47" s="71" t="s">
        <v>103</v>
      </c>
      <c r="C47" s="70" t="s">
        <v>65</v>
      </c>
      <c r="D47" s="72">
        <f>'נב"מ'!D47+'שו"ט'!D47</f>
        <v>2</v>
      </c>
      <c r="E47" s="80">
        <v>700</v>
      </c>
      <c r="F47" s="79"/>
      <c r="G47" s="73">
        <f t="shared" si="1"/>
        <v>0</v>
      </c>
      <c r="H47" s="74"/>
    </row>
    <row r="48" spans="1:8" s="75" customFormat="1" ht="15" x14ac:dyDescent="0.2">
      <c r="A48" s="109" t="s">
        <v>158</v>
      </c>
      <c r="B48" s="71" t="s">
        <v>120</v>
      </c>
      <c r="C48" s="70" t="s">
        <v>65</v>
      </c>
      <c r="D48" s="72">
        <f>'נב"מ'!D48+'שו"ט'!D48</f>
        <v>2</v>
      </c>
      <c r="E48" s="80">
        <v>700</v>
      </c>
      <c r="F48" s="79"/>
      <c r="G48" s="73">
        <f t="shared" si="1"/>
        <v>0</v>
      </c>
      <c r="H48" s="74"/>
    </row>
    <row r="49" spans="1:9" s="75" customFormat="1" ht="15" x14ac:dyDescent="0.2">
      <c r="A49" s="109" t="s">
        <v>159</v>
      </c>
      <c r="B49" s="71" t="s">
        <v>104</v>
      </c>
      <c r="C49" s="70" t="s">
        <v>65</v>
      </c>
      <c r="D49" s="72">
        <f>'נב"מ'!D49+'שו"ט'!D49</f>
        <v>2</v>
      </c>
      <c r="E49" s="80">
        <v>700</v>
      </c>
      <c r="F49" s="79"/>
      <c r="G49" s="73">
        <f t="shared" si="1"/>
        <v>0</v>
      </c>
      <c r="H49" s="74"/>
    </row>
    <row r="50" spans="1:9" s="75" customFormat="1" ht="15" x14ac:dyDescent="0.2">
      <c r="A50" s="109" t="s">
        <v>160</v>
      </c>
      <c r="B50" s="71" t="s">
        <v>112</v>
      </c>
      <c r="C50" s="70" t="s">
        <v>65</v>
      </c>
      <c r="D50" s="72">
        <f>'נב"מ'!D50+'שו"ט'!D50</f>
        <v>2</v>
      </c>
      <c r="E50" s="80">
        <v>3000</v>
      </c>
      <c r="F50" s="79"/>
      <c r="G50" s="73">
        <f t="shared" si="1"/>
        <v>0</v>
      </c>
      <c r="H50" s="74"/>
    </row>
    <row r="51" spans="1:9" s="75" customFormat="1" ht="15" x14ac:dyDescent="0.2">
      <c r="A51" s="109" t="s">
        <v>161</v>
      </c>
      <c r="B51" s="71" t="s">
        <v>78</v>
      </c>
      <c r="C51" s="70" t="s">
        <v>65</v>
      </c>
      <c r="D51" s="72">
        <f>'נב"מ'!D51+'שו"ט'!D51</f>
        <v>2</v>
      </c>
      <c r="E51" s="80">
        <v>500</v>
      </c>
      <c r="F51" s="79"/>
      <c r="G51" s="73">
        <f t="shared" si="1"/>
        <v>0</v>
      </c>
      <c r="H51" s="74"/>
    </row>
    <row r="52" spans="1:9" s="75" customFormat="1" ht="15" x14ac:dyDescent="0.2">
      <c r="A52" s="109" t="s">
        <v>162</v>
      </c>
      <c r="B52" s="71" t="s">
        <v>131</v>
      </c>
      <c r="C52" s="70" t="s">
        <v>65</v>
      </c>
      <c r="D52" s="72">
        <f>'נב"מ'!D52+'שו"ט'!D52</f>
        <v>60</v>
      </c>
      <c r="E52" s="80">
        <v>35</v>
      </c>
      <c r="F52" s="79"/>
      <c r="G52" s="73">
        <f t="shared" si="1"/>
        <v>0</v>
      </c>
      <c r="H52" s="74"/>
    </row>
    <row r="53" spans="1:9" s="75" customFormat="1" ht="15" x14ac:dyDescent="0.2">
      <c r="A53" s="109" t="s">
        <v>163</v>
      </c>
      <c r="B53" s="71" t="s">
        <v>111</v>
      </c>
      <c r="C53" s="70" t="s">
        <v>6</v>
      </c>
      <c r="D53" s="72">
        <f>'נב"מ'!D53+'שו"ט'!D53</f>
        <v>1</v>
      </c>
      <c r="E53" s="80">
        <v>35000</v>
      </c>
      <c r="F53" s="79"/>
      <c r="G53" s="73">
        <f t="shared" si="1"/>
        <v>0</v>
      </c>
      <c r="H53" s="74"/>
    </row>
    <row r="54" spans="1:9" s="75" customFormat="1" ht="15" x14ac:dyDescent="0.2">
      <c r="A54" s="109" t="s">
        <v>164</v>
      </c>
      <c r="B54" s="71" t="s">
        <v>113</v>
      </c>
      <c r="C54" s="70" t="s">
        <v>6</v>
      </c>
      <c r="D54" s="72">
        <f>'נב"מ'!D54+'שו"ט'!D54</f>
        <v>3</v>
      </c>
      <c r="E54" s="80">
        <v>3000</v>
      </c>
      <c r="F54" s="79"/>
      <c r="G54" s="73">
        <f t="shared" si="1"/>
        <v>0</v>
      </c>
      <c r="H54" s="74"/>
    </row>
    <row r="55" spans="1:9" s="75" customFormat="1" ht="28.5" x14ac:dyDescent="0.2">
      <c r="A55" s="109" t="s">
        <v>165</v>
      </c>
      <c r="B55" s="71" t="s">
        <v>122</v>
      </c>
      <c r="C55" s="70" t="s">
        <v>6</v>
      </c>
      <c r="D55" s="72">
        <f>'נב"מ'!D55+'שו"ט'!D55</f>
        <v>1</v>
      </c>
      <c r="E55" s="80">
        <v>25000</v>
      </c>
      <c r="F55" s="79"/>
      <c r="G55" s="73">
        <f t="shared" si="1"/>
        <v>0</v>
      </c>
      <c r="H55" s="74"/>
    </row>
    <row r="56" spans="1:9" s="75" customFormat="1" ht="28.5" x14ac:dyDescent="0.2">
      <c r="A56" s="109" t="s">
        <v>166</v>
      </c>
      <c r="B56" s="71" t="s">
        <v>123</v>
      </c>
      <c r="C56" s="70" t="s">
        <v>6</v>
      </c>
      <c r="D56" s="72">
        <f>'נב"מ'!D56+'שו"ט'!D56</f>
        <v>1</v>
      </c>
      <c r="E56" s="80">
        <v>20000</v>
      </c>
      <c r="F56" s="79"/>
      <c r="G56" s="73">
        <f t="shared" si="1"/>
        <v>0</v>
      </c>
      <c r="H56" s="74"/>
    </row>
    <row r="57" spans="1:9" s="75" customFormat="1" ht="28.5" x14ac:dyDescent="0.2">
      <c r="A57" s="109" t="s">
        <v>167</v>
      </c>
      <c r="B57" s="71" t="s">
        <v>124</v>
      </c>
      <c r="C57" s="70" t="s">
        <v>6</v>
      </c>
      <c r="D57" s="72">
        <f>'נב"מ'!D57+'שו"ט'!D57</f>
        <v>2</v>
      </c>
      <c r="E57" s="80">
        <v>15000</v>
      </c>
      <c r="F57" s="79"/>
      <c r="G57" s="73">
        <f t="shared" si="1"/>
        <v>0</v>
      </c>
      <c r="H57" s="74"/>
    </row>
    <row r="58" spans="1:9" s="4" customFormat="1" ht="28.5" x14ac:dyDescent="0.2">
      <c r="A58" s="109" t="s">
        <v>168</v>
      </c>
      <c r="B58" s="71" t="s">
        <v>125</v>
      </c>
      <c r="C58" s="70" t="s">
        <v>6</v>
      </c>
      <c r="D58" s="72">
        <f>'נב"מ'!D58+'שו"ט'!D58</f>
        <v>2</v>
      </c>
      <c r="E58" s="80">
        <v>10000</v>
      </c>
      <c r="F58" s="79"/>
      <c r="G58" s="73">
        <f t="shared" si="1"/>
        <v>0</v>
      </c>
      <c r="H58" s="57"/>
    </row>
    <row r="59" spans="1:9" s="4" customFormat="1" ht="15" x14ac:dyDescent="0.2">
      <c r="A59" s="109" t="s">
        <v>169</v>
      </c>
      <c r="B59" s="102" t="s">
        <v>130</v>
      </c>
      <c r="C59" s="103" t="s">
        <v>6</v>
      </c>
      <c r="D59" s="72">
        <f>'נב"מ'!D59+'שו"ט'!D59</f>
        <v>2</v>
      </c>
      <c r="E59" s="105">
        <v>4000</v>
      </c>
      <c r="F59" s="106"/>
      <c r="G59" s="107">
        <f t="shared" si="1"/>
        <v>0</v>
      </c>
      <c r="H59" s="108"/>
    </row>
    <row r="60" spans="1:9" s="24" customFormat="1" ht="16.5" x14ac:dyDescent="0.25">
      <c r="A60" s="59" t="s">
        <v>68</v>
      </c>
      <c r="B60" s="54" t="s">
        <v>193</v>
      </c>
      <c r="C60" s="30"/>
      <c r="D60" s="31"/>
      <c r="E60" s="31"/>
      <c r="F60" s="83"/>
      <c r="G60" s="50"/>
      <c r="H60" s="84"/>
      <c r="I60" s="45"/>
    </row>
    <row r="61" spans="1:9" s="75" customFormat="1" ht="28.5" x14ac:dyDescent="0.2">
      <c r="A61" s="109" t="s">
        <v>28</v>
      </c>
      <c r="B61" s="85" t="s">
        <v>84</v>
      </c>
      <c r="C61" s="70" t="s">
        <v>6</v>
      </c>
      <c r="D61" s="72">
        <f>'נב"מ'!D61+'שו"ט'!D61</f>
        <v>6</v>
      </c>
      <c r="E61" s="80">
        <v>6000</v>
      </c>
      <c r="F61" s="79"/>
      <c r="G61" s="73">
        <f t="shared" ref="G61:G82" si="2">F61*D61</f>
        <v>0</v>
      </c>
      <c r="H61" s="74"/>
    </row>
    <row r="62" spans="1:9" s="75" customFormat="1" ht="28.5" x14ac:dyDescent="0.2">
      <c r="A62" s="109" t="s">
        <v>174</v>
      </c>
      <c r="B62" s="85" t="s">
        <v>85</v>
      </c>
      <c r="C62" s="70" t="s">
        <v>6</v>
      </c>
      <c r="D62" s="72">
        <f>'נב"מ'!D62+'שו"ט'!D62</f>
        <v>5</v>
      </c>
      <c r="E62" s="80">
        <v>8000</v>
      </c>
      <c r="F62" s="79"/>
      <c r="G62" s="73">
        <f t="shared" si="2"/>
        <v>0</v>
      </c>
      <c r="H62" s="74"/>
    </row>
    <row r="63" spans="1:9" s="75" customFormat="1" ht="28.5" x14ac:dyDescent="0.2">
      <c r="A63" s="109" t="s">
        <v>175</v>
      </c>
      <c r="B63" s="85" t="s">
        <v>86</v>
      </c>
      <c r="C63" s="70" t="s">
        <v>6</v>
      </c>
      <c r="D63" s="72">
        <f>'נב"מ'!D63+'שו"ט'!D63</f>
        <v>4</v>
      </c>
      <c r="E63" s="80">
        <v>11000</v>
      </c>
      <c r="F63" s="79"/>
      <c r="G63" s="73">
        <f t="shared" si="2"/>
        <v>0</v>
      </c>
      <c r="H63" s="74"/>
    </row>
    <row r="64" spans="1:9" s="75" customFormat="1" ht="28.5" x14ac:dyDescent="0.2">
      <c r="A64" s="109" t="s">
        <v>176</v>
      </c>
      <c r="B64" s="85" t="s">
        <v>118</v>
      </c>
      <c r="C64" s="70" t="s">
        <v>6</v>
      </c>
      <c r="D64" s="72">
        <f>'נב"מ'!D64+'שו"ט'!D64</f>
        <v>1</v>
      </c>
      <c r="E64" s="80">
        <v>10000</v>
      </c>
      <c r="F64" s="79"/>
      <c r="G64" s="73">
        <f t="shared" si="2"/>
        <v>0</v>
      </c>
      <c r="H64" s="74"/>
    </row>
    <row r="65" spans="1:8" s="75" customFormat="1" ht="15" x14ac:dyDescent="0.2">
      <c r="A65" s="109" t="s">
        <v>173</v>
      </c>
      <c r="B65" s="85" t="s">
        <v>73</v>
      </c>
      <c r="C65" s="70" t="s">
        <v>6</v>
      </c>
      <c r="D65" s="72">
        <f>'נב"מ'!D65+'שו"ט'!D65</f>
        <v>10</v>
      </c>
      <c r="E65" s="80">
        <v>1200</v>
      </c>
      <c r="F65" s="79"/>
      <c r="G65" s="73">
        <f t="shared" si="2"/>
        <v>0</v>
      </c>
      <c r="H65" s="74"/>
    </row>
    <row r="66" spans="1:8" s="75" customFormat="1" ht="15" x14ac:dyDescent="0.2">
      <c r="A66" s="109" t="s">
        <v>177</v>
      </c>
      <c r="B66" s="85" t="s">
        <v>121</v>
      </c>
      <c r="C66" s="70" t="s">
        <v>6</v>
      </c>
      <c r="D66" s="72">
        <f>'נב"מ'!D66+'שו"ט'!D66</f>
        <v>2</v>
      </c>
      <c r="E66" s="80">
        <v>1300</v>
      </c>
      <c r="F66" s="79"/>
      <c r="G66" s="73">
        <f t="shared" si="2"/>
        <v>0</v>
      </c>
      <c r="H66" s="74"/>
    </row>
    <row r="67" spans="1:8" s="75" customFormat="1" ht="15" x14ac:dyDescent="0.2">
      <c r="A67" s="109" t="s">
        <v>172</v>
      </c>
      <c r="B67" s="85" t="s">
        <v>110</v>
      </c>
      <c r="C67" s="70" t="s">
        <v>6</v>
      </c>
      <c r="D67" s="72">
        <f>'נב"מ'!D67+'שו"ט'!D67</f>
        <v>4</v>
      </c>
      <c r="E67" s="80">
        <v>1900</v>
      </c>
      <c r="F67" s="79"/>
      <c r="G67" s="73">
        <f t="shared" si="2"/>
        <v>0</v>
      </c>
      <c r="H67" s="74"/>
    </row>
    <row r="68" spans="1:8" s="4" customFormat="1" ht="15" x14ac:dyDescent="0.2">
      <c r="A68" s="109" t="s">
        <v>171</v>
      </c>
      <c r="B68" s="86" t="s">
        <v>70</v>
      </c>
      <c r="C68" s="6" t="s">
        <v>65</v>
      </c>
      <c r="D68" s="72">
        <f>'נב"מ'!D68+'שו"ט'!D68</f>
        <v>2</v>
      </c>
      <c r="E68" s="80">
        <v>700</v>
      </c>
      <c r="F68" s="79"/>
      <c r="G68" s="73">
        <f t="shared" si="2"/>
        <v>0</v>
      </c>
      <c r="H68" s="57"/>
    </row>
    <row r="69" spans="1:8" s="4" customFormat="1" ht="15" x14ac:dyDescent="0.2">
      <c r="A69" s="109" t="s">
        <v>178</v>
      </c>
      <c r="B69" s="86" t="s">
        <v>71</v>
      </c>
      <c r="C69" s="6" t="s">
        <v>65</v>
      </c>
      <c r="D69" s="72">
        <f>'נב"מ'!D69+'שו"ט'!D69</f>
        <v>2</v>
      </c>
      <c r="E69" s="80">
        <v>700</v>
      </c>
      <c r="F69" s="79"/>
      <c r="G69" s="73">
        <f t="shared" si="2"/>
        <v>0</v>
      </c>
      <c r="H69" s="57"/>
    </row>
    <row r="70" spans="1:8" s="4" customFormat="1" ht="15" x14ac:dyDescent="0.2">
      <c r="A70" s="109" t="s">
        <v>179</v>
      </c>
      <c r="B70" s="86" t="s">
        <v>80</v>
      </c>
      <c r="C70" s="6" t="s">
        <v>65</v>
      </c>
      <c r="D70" s="72">
        <f>'נב"מ'!D70+'שו"ט'!D70</f>
        <v>60</v>
      </c>
      <c r="E70" s="80">
        <v>150</v>
      </c>
      <c r="F70" s="79"/>
      <c r="G70" s="73">
        <f t="shared" si="2"/>
        <v>0</v>
      </c>
      <c r="H70" s="57"/>
    </row>
    <row r="71" spans="1:8" s="4" customFormat="1" ht="15" x14ac:dyDescent="0.2">
      <c r="A71" s="109" t="s">
        <v>180</v>
      </c>
      <c r="B71" s="86" t="s">
        <v>72</v>
      </c>
      <c r="C71" s="6" t="s">
        <v>65</v>
      </c>
      <c r="D71" s="72">
        <f>'נב"מ'!D71+'שו"ט'!D71</f>
        <v>100</v>
      </c>
      <c r="E71" s="80">
        <v>150</v>
      </c>
      <c r="F71" s="79"/>
      <c r="G71" s="73">
        <f t="shared" si="2"/>
        <v>0</v>
      </c>
      <c r="H71" s="57"/>
    </row>
    <row r="72" spans="1:8" s="4" customFormat="1" ht="15" x14ac:dyDescent="0.2">
      <c r="A72" s="109" t="s">
        <v>181</v>
      </c>
      <c r="B72" s="86" t="s">
        <v>81</v>
      </c>
      <c r="C72" s="6" t="s">
        <v>65</v>
      </c>
      <c r="D72" s="72">
        <f>'נב"מ'!D72+'שו"ט'!D72</f>
        <v>110</v>
      </c>
      <c r="E72" s="80">
        <v>500</v>
      </c>
      <c r="F72" s="79"/>
      <c r="G72" s="73">
        <f t="shared" si="2"/>
        <v>0</v>
      </c>
      <c r="H72" s="57"/>
    </row>
    <row r="73" spans="1:8" s="4" customFormat="1" ht="15" x14ac:dyDescent="0.2">
      <c r="A73" s="109" t="s">
        <v>182</v>
      </c>
      <c r="B73" s="86" t="s">
        <v>83</v>
      </c>
      <c r="C73" s="6" t="s">
        <v>65</v>
      </c>
      <c r="D73" s="72">
        <f>'נב"מ'!D73+'שו"ט'!D73</f>
        <v>60</v>
      </c>
      <c r="E73" s="80">
        <v>600</v>
      </c>
      <c r="F73" s="79"/>
      <c r="G73" s="73">
        <f t="shared" si="2"/>
        <v>0</v>
      </c>
      <c r="H73" s="57"/>
    </row>
    <row r="74" spans="1:8" s="4" customFormat="1" ht="15" x14ac:dyDescent="0.2">
      <c r="A74" s="109" t="s">
        <v>183</v>
      </c>
      <c r="B74" s="86" t="s">
        <v>79</v>
      </c>
      <c r="C74" s="6" t="s">
        <v>65</v>
      </c>
      <c r="D74" s="72">
        <f>'נב"מ'!D74+'שו"ט'!D74</f>
        <v>60</v>
      </c>
      <c r="E74" s="80">
        <v>300</v>
      </c>
      <c r="F74" s="79"/>
      <c r="G74" s="73">
        <f t="shared" si="2"/>
        <v>0</v>
      </c>
      <c r="H74" s="57"/>
    </row>
    <row r="75" spans="1:8" s="4" customFormat="1" ht="15" x14ac:dyDescent="0.2">
      <c r="A75" s="109" t="s">
        <v>184</v>
      </c>
      <c r="B75" s="86" t="s">
        <v>101</v>
      </c>
      <c r="C75" s="6" t="s">
        <v>65</v>
      </c>
      <c r="D75" s="72">
        <f>'נב"מ'!D75+'שו"ט'!D75</f>
        <v>60</v>
      </c>
      <c r="E75" s="80">
        <v>200</v>
      </c>
      <c r="F75" s="79"/>
      <c r="G75" s="73">
        <f t="shared" si="2"/>
        <v>0</v>
      </c>
      <c r="H75" s="57"/>
    </row>
    <row r="76" spans="1:8" s="4" customFormat="1" ht="15" x14ac:dyDescent="0.2">
      <c r="A76" s="109" t="s">
        <v>185</v>
      </c>
      <c r="B76" s="86" t="s">
        <v>105</v>
      </c>
      <c r="C76" s="6" t="s">
        <v>65</v>
      </c>
      <c r="D76" s="72">
        <f>'נב"מ'!D76+'שו"ט'!D76</f>
        <v>60</v>
      </c>
      <c r="E76" s="80">
        <v>700</v>
      </c>
      <c r="F76" s="79"/>
      <c r="G76" s="73">
        <f t="shared" si="2"/>
        <v>0</v>
      </c>
      <c r="H76" s="57"/>
    </row>
    <row r="77" spans="1:8" s="75" customFormat="1" ht="28.5" x14ac:dyDescent="0.2">
      <c r="A77" s="109" t="s">
        <v>186</v>
      </c>
      <c r="B77" s="85" t="s">
        <v>88</v>
      </c>
      <c r="C77" s="70" t="s">
        <v>6</v>
      </c>
      <c r="D77" s="72">
        <f>'נב"מ'!D77+'שו"ט'!D77</f>
        <v>10</v>
      </c>
      <c r="E77" s="80">
        <v>7000</v>
      </c>
      <c r="F77" s="79"/>
      <c r="G77" s="73">
        <f>F77*D77</f>
        <v>0</v>
      </c>
      <c r="H77" s="74"/>
    </row>
    <row r="78" spans="1:8" s="75" customFormat="1" ht="15" x14ac:dyDescent="0.2">
      <c r="A78" s="109" t="s">
        <v>187</v>
      </c>
      <c r="B78" s="85" t="s">
        <v>97</v>
      </c>
      <c r="C78" s="70" t="s">
        <v>6</v>
      </c>
      <c r="D78" s="72">
        <f>'נב"מ'!D78+'שו"ט'!D78</f>
        <v>6</v>
      </c>
      <c r="E78" s="80">
        <v>4000</v>
      </c>
      <c r="F78" s="79"/>
      <c r="G78" s="73">
        <f>F78*D78</f>
        <v>0</v>
      </c>
      <c r="H78" s="74"/>
    </row>
    <row r="79" spans="1:8" s="4" customFormat="1" ht="15" x14ac:dyDescent="0.2">
      <c r="A79" s="109" t="s">
        <v>188</v>
      </c>
      <c r="B79" s="69" t="s">
        <v>100</v>
      </c>
      <c r="C79" s="6" t="s">
        <v>6</v>
      </c>
      <c r="D79" s="72">
        <f>'נב"מ'!D79+'שו"ט'!D79</f>
        <v>2</v>
      </c>
      <c r="E79" s="80">
        <v>900</v>
      </c>
      <c r="F79" s="79"/>
      <c r="G79" s="73">
        <f>F79*D79</f>
        <v>0</v>
      </c>
      <c r="H79" s="57"/>
    </row>
    <row r="80" spans="1:8" s="4" customFormat="1" ht="15" x14ac:dyDescent="0.2">
      <c r="A80" s="109" t="s">
        <v>189</v>
      </c>
      <c r="B80" s="69" t="s">
        <v>170</v>
      </c>
      <c r="C80" s="6" t="s">
        <v>65</v>
      </c>
      <c r="D80" s="72">
        <f>'נב"מ'!D80+'שו"ט'!D80</f>
        <v>2</v>
      </c>
      <c r="E80" s="80">
        <v>800</v>
      </c>
      <c r="F80" s="79"/>
      <c r="G80" s="73">
        <f>F80*D80</f>
        <v>0</v>
      </c>
      <c r="H80" s="57"/>
    </row>
    <row r="81" spans="1:10" s="75" customFormat="1" ht="28.5" x14ac:dyDescent="0.2">
      <c r="A81" s="109" t="s">
        <v>190</v>
      </c>
      <c r="B81" s="85" t="s">
        <v>90</v>
      </c>
      <c r="C81" s="70" t="s">
        <v>6</v>
      </c>
      <c r="D81" s="72">
        <f>'נב"מ'!D81+'שו"ט'!D81</f>
        <v>3</v>
      </c>
      <c r="E81" s="80">
        <v>3000</v>
      </c>
      <c r="F81" s="79"/>
      <c r="G81" s="73">
        <f t="shared" si="2"/>
        <v>0</v>
      </c>
      <c r="H81" s="74"/>
    </row>
    <row r="82" spans="1:10" s="75" customFormat="1" ht="28.5" x14ac:dyDescent="0.2">
      <c r="A82" s="109" t="s">
        <v>191</v>
      </c>
      <c r="B82" s="101" t="s">
        <v>126</v>
      </c>
      <c r="C82" s="70" t="s">
        <v>6</v>
      </c>
      <c r="D82" s="72">
        <f>'נב"מ'!D82+'שו"ט'!D82</f>
        <v>12</v>
      </c>
      <c r="E82" s="80">
        <v>2500</v>
      </c>
      <c r="F82" s="79"/>
      <c r="G82" s="73">
        <f t="shared" si="2"/>
        <v>0</v>
      </c>
      <c r="H82" s="74"/>
    </row>
    <row r="83" spans="1:10" s="24" customFormat="1" ht="15.75" customHeight="1" thickBot="1" x14ac:dyDescent="0.3">
      <c r="A83" s="60"/>
      <c r="B83" s="61" t="s">
        <v>50</v>
      </c>
      <c r="C83" s="62"/>
      <c r="D83" s="63"/>
      <c r="E83" s="82"/>
      <c r="F83" s="135"/>
      <c r="G83" s="89">
        <f>SUM(G19:G82)</f>
        <v>0</v>
      </c>
      <c r="H83" s="57"/>
    </row>
    <row r="84" spans="1:10" s="23" customFormat="1" ht="21.75" thickTop="1" thickBot="1" x14ac:dyDescent="0.35">
      <c r="A84" s="18" t="s">
        <v>52</v>
      </c>
      <c r="B84" s="19" t="s">
        <v>51</v>
      </c>
      <c r="C84" s="55"/>
      <c r="D84" s="20"/>
      <c r="E84" s="21"/>
      <c r="F84" s="21"/>
      <c r="G84" s="22"/>
      <c r="H84" s="22"/>
    </row>
    <row r="85" spans="1:10" s="24" customFormat="1" ht="17.25" thickTop="1" x14ac:dyDescent="0.25">
      <c r="A85" s="32" t="s">
        <v>53</v>
      </c>
      <c r="B85" s="53" t="s">
        <v>56</v>
      </c>
      <c r="C85" s="26"/>
      <c r="D85" s="27"/>
      <c r="E85" s="27"/>
      <c r="F85" s="76"/>
      <c r="G85" s="49"/>
      <c r="H85" s="97"/>
      <c r="I85" s="45"/>
    </row>
    <row r="86" spans="1:10" s="4" customFormat="1" ht="15" x14ac:dyDescent="0.25">
      <c r="A86" s="46" t="s">
        <v>54</v>
      </c>
      <c r="B86" s="3" t="s">
        <v>7</v>
      </c>
      <c r="C86" s="6" t="s">
        <v>8</v>
      </c>
      <c r="D86" s="52">
        <f>'נב"מ'!D86+'שו"ט'!D86</f>
        <v>160</v>
      </c>
      <c r="E86" s="121">
        <v>135</v>
      </c>
      <c r="F86" s="136"/>
      <c r="G86" s="11">
        <f>F86*D86</f>
        <v>0</v>
      </c>
      <c r="H86" s="98"/>
    </row>
    <row r="87" spans="1:10" s="4" customFormat="1" ht="15" x14ac:dyDescent="0.25">
      <c r="A87" s="47" t="s">
        <v>55</v>
      </c>
      <c r="B87" s="5" t="s">
        <v>9</v>
      </c>
      <c r="C87" s="7" t="s">
        <v>8</v>
      </c>
      <c r="D87" s="52">
        <f>'נב"מ'!D87+'שו"ט'!D87</f>
        <v>160</v>
      </c>
      <c r="E87" s="122">
        <v>90</v>
      </c>
      <c r="F87" s="136"/>
      <c r="G87" s="11">
        <f>F87*D87</f>
        <v>0</v>
      </c>
      <c r="H87" s="98"/>
    </row>
    <row r="88" spans="1:10" s="4" customFormat="1" ht="15" x14ac:dyDescent="0.25">
      <c r="A88" s="17"/>
      <c r="B88" s="15" t="s">
        <v>57</v>
      </c>
      <c r="C88" s="16"/>
      <c r="D88" s="16"/>
      <c r="E88" s="16"/>
      <c r="F88" s="78"/>
      <c r="G88" s="91">
        <f>SUM(G86:G87)</f>
        <v>0</v>
      </c>
      <c r="H88" s="98"/>
    </row>
    <row r="89" spans="1:10" s="24" customFormat="1" ht="15.75" customHeight="1" x14ac:dyDescent="0.25">
      <c r="A89" s="28">
        <v>3.2</v>
      </c>
      <c r="B89" s="29" t="s">
        <v>58</v>
      </c>
      <c r="C89" s="30"/>
      <c r="D89" s="31"/>
      <c r="E89" s="31"/>
      <c r="F89" s="31"/>
      <c r="G89" s="92"/>
      <c r="H89" s="84"/>
    </row>
    <row r="90" spans="1:10" s="4" customFormat="1" x14ac:dyDescent="0.2">
      <c r="A90" s="46" t="s">
        <v>59</v>
      </c>
      <c r="B90" s="3" t="s">
        <v>27</v>
      </c>
      <c r="C90" s="6" t="s">
        <v>6</v>
      </c>
      <c r="D90" s="6" t="s">
        <v>18</v>
      </c>
      <c r="E90" s="25">
        <f>'נב"מ'!E90+'שו"ט'!E90</f>
        <v>700000</v>
      </c>
      <c r="F90" s="25"/>
      <c r="G90" s="11">
        <f t="shared" ref="G90" si="3">E90*D90</f>
        <v>700000</v>
      </c>
      <c r="H90" s="99"/>
    </row>
    <row r="91" spans="1:10" ht="15" x14ac:dyDescent="0.25">
      <c r="A91" s="48"/>
      <c r="B91" s="51" t="s">
        <v>60</v>
      </c>
      <c r="C91" s="35"/>
      <c r="D91" s="36"/>
      <c r="E91" s="36"/>
      <c r="F91" s="36"/>
      <c r="G91" s="93">
        <f>SUM(G90)</f>
        <v>700000</v>
      </c>
      <c r="H91" s="99"/>
      <c r="I91" s="42"/>
      <c r="J91" s="43"/>
    </row>
    <row r="92" spans="1:10" ht="15.75" x14ac:dyDescent="0.25">
      <c r="A92" s="33"/>
      <c r="B92" s="34" t="s">
        <v>61</v>
      </c>
      <c r="C92" s="35" t="s">
        <v>23</v>
      </c>
      <c r="D92" s="36"/>
      <c r="E92" s="37"/>
      <c r="F92" s="137"/>
      <c r="G92" s="94"/>
      <c r="H92" s="99"/>
      <c r="I92" s="44"/>
      <c r="J92" s="43"/>
    </row>
    <row r="93" spans="1:10" ht="15" x14ac:dyDescent="0.25">
      <c r="A93" s="38"/>
      <c r="B93" s="39" t="s">
        <v>62</v>
      </c>
      <c r="C93" s="40"/>
      <c r="D93" s="41"/>
      <c r="E93" s="41"/>
      <c r="F93" s="41"/>
      <c r="G93" s="95">
        <f>G91*(1+F92)</f>
        <v>700000</v>
      </c>
      <c r="H93" s="99"/>
      <c r="I93" s="42"/>
      <c r="J93" s="43"/>
    </row>
    <row r="94" spans="1:10" ht="15.75" thickBot="1" x14ac:dyDescent="0.3">
      <c r="A94" s="60"/>
      <c r="B94" s="64" t="s">
        <v>63</v>
      </c>
      <c r="C94" s="62"/>
      <c r="D94" s="63"/>
      <c r="E94" s="63"/>
      <c r="F94" s="63"/>
      <c r="G94" s="96">
        <f>G88+G93</f>
        <v>700000</v>
      </c>
      <c r="H94" s="100"/>
      <c r="I94" s="42"/>
      <c r="J94" s="43"/>
    </row>
    <row r="95" spans="1:10" s="115" customFormat="1" ht="27" thickTop="1" x14ac:dyDescent="0.35">
      <c r="A95" s="110"/>
      <c r="B95" s="111" t="s">
        <v>29</v>
      </c>
      <c r="C95" s="111"/>
      <c r="D95" s="111"/>
      <c r="E95" s="112"/>
      <c r="F95" s="113"/>
      <c r="G95" s="113">
        <f>G94+G83+G17</f>
        <v>700000</v>
      </c>
      <c r="H95" s="114"/>
    </row>
    <row r="96" spans="1:10" s="115" customFormat="1" ht="27" thickBot="1" x14ac:dyDescent="0.4">
      <c r="A96" s="116"/>
      <c r="B96" s="117" t="s">
        <v>17</v>
      </c>
      <c r="C96" s="117"/>
      <c r="D96" s="117"/>
      <c r="E96" s="118"/>
      <c r="F96" s="119"/>
      <c r="G96" s="119">
        <f>G95*1.17</f>
        <v>819000</v>
      </c>
      <c r="H96" s="120"/>
    </row>
    <row r="97" spans="3:8" ht="15" thickTop="1" x14ac:dyDescent="0.2">
      <c r="H97"/>
    </row>
    <row r="98" spans="3:8" x14ac:dyDescent="0.2">
      <c r="H98"/>
    </row>
    <row r="99" spans="3:8" x14ac:dyDescent="0.2">
      <c r="H99"/>
    </row>
    <row r="100" spans="3:8" x14ac:dyDescent="0.2">
      <c r="H100"/>
    </row>
    <row r="101" spans="3:8" x14ac:dyDescent="0.2">
      <c r="H101"/>
    </row>
    <row r="102" spans="3:8" x14ac:dyDescent="0.2">
      <c r="C102"/>
      <c r="D102"/>
      <c r="E102"/>
      <c r="F102"/>
      <c r="G102" s="90"/>
      <c r="H102"/>
    </row>
    <row r="103" spans="3:8" x14ac:dyDescent="0.2">
      <c r="C103"/>
      <c r="D103"/>
      <c r="E103"/>
      <c r="F103"/>
      <c r="G103" s="90"/>
      <c r="H103"/>
    </row>
    <row r="104" spans="3:8" x14ac:dyDescent="0.2">
      <c r="C104"/>
      <c r="D104"/>
      <c r="E104"/>
      <c r="F104"/>
      <c r="G104" s="90"/>
      <c r="H104"/>
    </row>
    <row r="105" spans="3:8" x14ac:dyDescent="0.2">
      <c r="C105"/>
      <c r="D105"/>
      <c r="E105"/>
      <c r="F105"/>
      <c r="G105" s="90"/>
      <c r="H105"/>
    </row>
    <row r="106" spans="3:8" x14ac:dyDescent="0.2">
      <c r="C106"/>
      <c r="D106"/>
      <c r="E106"/>
      <c r="F106"/>
      <c r="G106" s="90"/>
      <c r="H106"/>
    </row>
    <row r="107" spans="3:8" x14ac:dyDescent="0.2">
      <c r="C107"/>
      <c r="D107"/>
      <c r="E107"/>
      <c r="F107"/>
      <c r="G107" s="90"/>
      <c r="H107"/>
    </row>
    <row r="108" spans="3:8" x14ac:dyDescent="0.2">
      <c r="C108"/>
      <c r="D108"/>
      <c r="E108"/>
      <c r="F108"/>
      <c r="G108" s="90"/>
      <c r="H108"/>
    </row>
    <row r="109" spans="3:8" x14ac:dyDescent="0.2">
      <c r="C109"/>
      <c r="D109"/>
      <c r="E109"/>
      <c r="F109"/>
      <c r="G109" s="90"/>
      <c r="H109"/>
    </row>
    <row r="110" spans="3:8" x14ac:dyDescent="0.2">
      <c r="C110"/>
      <c r="D110"/>
      <c r="E110"/>
      <c r="F110"/>
      <c r="G110" s="90"/>
      <c r="H110"/>
    </row>
    <row r="111" spans="3:8" x14ac:dyDescent="0.2">
      <c r="C111"/>
      <c r="D111"/>
      <c r="E111"/>
      <c r="F111"/>
      <c r="G111" s="90"/>
      <c r="H111"/>
    </row>
    <row r="112" spans="3:8" x14ac:dyDescent="0.2">
      <c r="C112"/>
      <c r="D112"/>
      <c r="E112"/>
      <c r="F112"/>
      <c r="G112" s="90"/>
      <c r="H112"/>
    </row>
    <row r="113" spans="3:8" x14ac:dyDescent="0.2">
      <c r="C113"/>
      <c r="D113"/>
      <c r="E113"/>
      <c r="F113"/>
      <c r="G113" s="90"/>
      <c r="H113"/>
    </row>
    <row r="114" spans="3:8" x14ac:dyDescent="0.2">
      <c r="C114"/>
      <c r="D114"/>
      <c r="E114"/>
      <c r="F114"/>
      <c r="G114" s="90"/>
      <c r="H114"/>
    </row>
    <row r="115" spans="3:8" x14ac:dyDescent="0.2">
      <c r="C115"/>
      <c r="D115"/>
      <c r="E115"/>
      <c r="F115"/>
      <c r="G115" s="90"/>
      <c r="H115"/>
    </row>
    <row r="116" spans="3:8" x14ac:dyDescent="0.2">
      <c r="C116"/>
      <c r="D116"/>
      <c r="E116"/>
      <c r="F116"/>
      <c r="G116" s="90"/>
      <c r="H116"/>
    </row>
    <row r="117" spans="3:8" x14ac:dyDescent="0.2">
      <c r="C117"/>
      <c r="D117"/>
      <c r="E117"/>
      <c r="F117"/>
      <c r="G117" s="90"/>
      <c r="H117"/>
    </row>
    <row r="118" spans="3:8" x14ac:dyDescent="0.2">
      <c r="C118"/>
      <c r="D118"/>
      <c r="E118"/>
      <c r="F118"/>
      <c r="G118" s="90"/>
      <c r="H118"/>
    </row>
    <row r="119" spans="3:8" x14ac:dyDescent="0.2">
      <c r="C119"/>
      <c r="D119"/>
      <c r="E119"/>
      <c r="F119"/>
      <c r="G119" s="90"/>
      <c r="H119"/>
    </row>
    <row r="120" spans="3:8" x14ac:dyDescent="0.2">
      <c r="C120"/>
      <c r="D120"/>
      <c r="E120"/>
      <c r="F120"/>
      <c r="G120" s="90"/>
      <c r="H120"/>
    </row>
    <row r="121" spans="3:8" x14ac:dyDescent="0.2">
      <c r="C121"/>
      <c r="D121"/>
      <c r="E121"/>
      <c r="F121"/>
      <c r="G121" s="90"/>
      <c r="H121"/>
    </row>
    <row r="122" spans="3:8" x14ac:dyDescent="0.2">
      <c r="C122"/>
      <c r="D122"/>
      <c r="E122"/>
      <c r="F122"/>
      <c r="G122" s="90"/>
      <c r="H122"/>
    </row>
    <row r="123" spans="3:8" x14ac:dyDescent="0.2">
      <c r="C123"/>
      <c r="D123"/>
      <c r="E123"/>
      <c r="F123"/>
      <c r="G123" s="90"/>
      <c r="H123"/>
    </row>
    <row r="124" spans="3:8" x14ac:dyDescent="0.2">
      <c r="C124"/>
      <c r="D124"/>
      <c r="E124"/>
      <c r="F124"/>
      <c r="G124" s="90"/>
      <c r="H124"/>
    </row>
    <row r="125" spans="3:8" x14ac:dyDescent="0.2">
      <c r="C125"/>
      <c r="D125"/>
      <c r="E125"/>
      <c r="F125"/>
      <c r="G125" s="90"/>
      <c r="H125"/>
    </row>
    <row r="126" spans="3:8" x14ac:dyDescent="0.2">
      <c r="C126"/>
      <c r="D126"/>
      <c r="E126"/>
      <c r="F126"/>
      <c r="G126" s="90"/>
      <c r="H126"/>
    </row>
    <row r="127" spans="3:8" x14ac:dyDescent="0.2">
      <c r="C127"/>
      <c r="D127"/>
      <c r="E127"/>
      <c r="F127"/>
      <c r="G127" s="90"/>
      <c r="H127"/>
    </row>
    <row r="128" spans="3:8" x14ac:dyDescent="0.2">
      <c r="C128"/>
      <c r="D128"/>
      <c r="E128"/>
      <c r="F128"/>
      <c r="G128" s="90"/>
      <c r="H128"/>
    </row>
    <row r="129" spans="3:8" x14ac:dyDescent="0.2">
      <c r="C129"/>
      <c r="D129"/>
      <c r="E129"/>
      <c r="F129"/>
      <c r="G129" s="90"/>
      <c r="H129"/>
    </row>
    <row r="130" spans="3:8" x14ac:dyDescent="0.2">
      <c r="C130"/>
      <c r="D130"/>
      <c r="E130"/>
      <c r="F130"/>
      <c r="G130" s="90"/>
      <c r="H130"/>
    </row>
    <row r="131" spans="3:8" x14ac:dyDescent="0.2">
      <c r="C131"/>
      <c r="D131"/>
      <c r="E131"/>
      <c r="F131"/>
      <c r="G131" s="90"/>
      <c r="H131"/>
    </row>
    <row r="132" spans="3:8" x14ac:dyDescent="0.2">
      <c r="C132"/>
      <c r="D132"/>
      <c r="E132"/>
      <c r="F132"/>
      <c r="G132" s="90"/>
      <c r="H132"/>
    </row>
    <row r="133" spans="3:8" x14ac:dyDescent="0.2">
      <c r="C133"/>
      <c r="D133"/>
      <c r="E133"/>
      <c r="F133"/>
      <c r="G133" s="90"/>
      <c r="H133"/>
    </row>
    <row r="134" spans="3:8" x14ac:dyDescent="0.2">
      <c r="C134"/>
      <c r="D134"/>
      <c r="E134"/>
      <c r="F134"/>
      <c r="G134" s="90"/>
      <c r="H134"/>
    </row>
    <row r="135" spans="3:8" x14ac:dyDescent="0.2">
      <c r="C135"/>
      <c r="D135"/>
      <c r="E135"/>
      <c r="F135"/>
      <c r="G135" s="90"/>
      <c r="H135"/>
    </row>
    <row r="136" spans="3:8" x14ac:dyDescent="0.2">
      <c r="C136"/>
      <c r="D136"/>
      <c r="E136"/>
      <c r="F136"/>
      <c r="G136" s="90"/>
      <c r="H136"/>
    </row>
    <row r="137" spans="3:8" x14ac:dyDescent="0.2">
      <c r="C137"/>
      <c r="D137"/>
      <c r="E137"/>
      <c r="F137"/>
      <c r="G137" s="90"/>
      <c r="H137"/>
    </row>
    <row r="138" spans="3:8" x14ac:dyDescent="0.2">
      <c r="C138"/>
      <c r="D138"/>
      <c r="E138"/>
      <c r="F138"/>
      <c r="G138" s="90"/>
      <c r="H138"/>
    </row>
    <row r="139" spans="3:8" x14ac:dyDescent="0.2">
      <c r="C139"/>
      <c r="D139"/>
      <c r="E139"/>
      <c r="F139"/>
      <c r="G139" s="90"/>
      <c r="H139"/>
    </row>
    <row r="140" spans="3:8" x14ac:dyDescent="0.2">
      <c r="C140"/>
      <c r="D140"/>
      <c r="E140"/>
      <c r="F140"/>
      <c r="G140" s="90"/>
    </row>
    <row r="141" spans="3:8" x14ac:dyDescent="0.2">
      <c r="C141"/>
      <c r="D141"/>
      <c r="E141"/>
      <c r="F141"/>
      <c r="G141" s="90"/>
    </row>
    <row r="142" spans="3:8" x14ac:dyDescent="0.2">
      <c r="C142"/>
      <c r="D142"/>
      <c r="E142"/>
      <c r="F142"/>
      <c r="G142" s="90"/>
    </row>
    <row r="143" spans="3:8" x14ac:dyDescent="0.2">
      <c r="C143"/>
      <c r="D143"/>
      <c r="E143"/>
      <c r="F143"/>
      <c r="G143" s="90"/>
    </row>
    <row r="144" spans="3:8" x14ac:dyDescent="0.2">
      <c r="C144"/>
      <c r="D144"/>
      <c r="E144"/>
      <c r="F144"/>
      <c r="G144" s="90"/>
    </row>
    <row r="145" spans="3:7" x14ac:dyDescent="0.2">
      <c r="C145"/>
      <c r="D145"/>
      <c r="E145"/>
      <c r="F145"/>
      <c r="G145" s="90"/>
    </row>
    <row r="146" spans="3:7" x14ac:dyDescent="0.2">
      <c r="C146"/>
      <c r="D146"/>
      <c r="E146"/>
      <c r="F146"/>
      <c r="G146" s="90"/>
    </row>
    <row r="147" spans="3:7" x14ac:dyDescent="0.2">
      <c r="C147"/>
      <c r="D147"/>
      <c r="E147"/>
      <c r="F147"/>
      <c r="G147" s="90"/>
    </row>
    <row r="148" spans="3:7" x14ac:dyDescent="0.2">
      <c r="C148"/>
      <c r="D148"/>
      <c r="E148"/>
      <c r="F148"/>
      <c r="G148" s="90"/>
    </row>
    <row r="149" spans="3:7" x14ac:dyDescent="0.2">
      <c r="C149"/>
      <c r="D149"/>
      <c r="E149"/>
      <c r="F149"/>
      <c r="G149" s="90"/>
    </row>
    <row r="150" spans="3:7" x14ac:dyDescent="0.2">
      <c r="C150"/>
      <c r="D150"/>
      <c r="E150"/>
      <c r="F150"/>
      <c r="G150" s="90"/>
    </row>
    <row r="151" spans="3:7" x14ac:dyDescent="0.2">
      <c r="C151"/>
      <c r="D151"/>
      <c r="E151"/>
      <c r="F151"/>
      <c r="G151" s="90"/>
    </row>
  </sheetData>
  <mergeCells count="1">
    <mergeCell ref="A1:G1"/>
  </mergeCells>
  <pageMargins left="0.19685039370078741" right="0.19685039370078741" top="0.74803149606299213" bottom="0.27559055118110237" header="0.31496062992125984" footer="0.19685039370078741"/>
  <pageSetup paperSize="9" scale="72" orientation="portrait" r:id="rId1"/>
  <rowBreaks count="1" manualBreakCount="1">
    <brk id="59" max="7" man="1"/>
  </rowBreaks>
  <ignoredErrors>
    <ignoredError sqref="D90 A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4</vt:i4>
      </vt:variant>
    </vt:vector>
  </HeadingPairs>
  <TitlesOfParts>
    <vt:vector size="7" baseType="lpstr">
      <vt:lpstr>נב"מ</vt:lpstr>
      <vt:lpstr>שו"ט</vt:lpstr>
      <vt:lpstr>סה"כ</vt:lpstr>
      <vt:lpstr>'נב"מ'!WPrint_Area_W</vt:lpstr>
      <vt:lpstr>'סה"כ'!WPrint_Area_W</vt:lpstr>
      <vt:lpstr>'שו"ט'!WPrint_Area_W</vt:lpstr>
      <vt:lpstr>'נב"מ'!WPrint_TitlesW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משה חליאוה [Moshe Haliva]</cp:lastModifiedBy>
  <cp:lastPrinted>2014-08-04T12:53:13Z</cp:lastPrinted>
  <dcterms:created xsi:type="dcterms:W3CDTF">2013-01-07T13:18:20Z</dcterms:created>
  <dcterms:modified xsi:type="dcterms:W3CDTF">2023-02-28T07:52:47Z</dcterms:modified>
</cp:coreProperties>
</file>